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8"/>
  </bookViews>
  <sheets>
    <sheet name="遥控比较" sheetId="7" r:id="rId1"/>
    <sheet name="轨道式比较" sheetId="9" r:id="rId2"/>
    <sheet name="人工比较" sheetId="8" r:id="rId3"/>
    <sheet name="操作比较" sheetId="3" r:id="rId4"/>
    <sheet name="洁净度价值表" sheetId="6" r:id="rId5"/>
    <sheet name="remote" sheetId="10" r:id="rId6"/>
    <sheet name="rail" sheetId="11" r:id="rId7"/>
    <sheet name="labor" sheetId="12" r:id="rId8"/>
    <sheet name="operation" sheetId="13" r:id="rId9"/>
  </sheets>
  <calcPr calcId="144525"/>
</workbook>
</file>

<file path=xl/sharedStrings.xml><?xml version="1.0" encoding="utf-8"?>
<sst xmlns="http://schemas.openxmlformats.org/spreadsheetml/2006/main" count="524" uniqueCount="296">
  <si>
    <t>堒与其它设备效益比较计算器：堒vs遥控式</t>
  </si>
  <si>
    <t>项目</t>
  </si>
  <si>
    <t>遥控</t>
  </si>
  <si>
    <t>堒</t>
  </si>
  <si>
    <t>说明</t>
  </si>
  <si>
    <t>价格（元）</t>
  </si>
  <si>
    <t>人员（名）</t>
  </si>
  <si>
    <t>堒追求洁净效果力推过水冲洗，因此需要有人管理水管，除此之外堒可以完全无人作业</t>
  </si>
  <si>
    <t>设备（台）</t>
  </si>
  <si>
    <t>堒在许多场合能够一人管理多台设备，这是其他搬移式设备所不具备的优势</t>
  </si>
  <si>
    <t>名义效率（㎡/小时）</t>
  </si>
  <si>
    <t>厂商标称的每小时清洁平方数</t>
  </si>
  <si>
    <t>效率损失1</t>
  </si>
  <si>
    <t>堒走直线，无漏洗、补洗，效率损失10%以下；遥控漏洗率、补洗率高，效率损失50%以上</t>
  </si>
  <si>
    <t>效率损失2</t>
  </si>
  <si>
    <t>堒解放人员，不受心理生理极限影响，8小时净作业损失率小于20%；遥控劳动强度大，受心理生理极限影响，8小时净作业损失率大于50%</t>
  </si>
  <si>
    <t>综合效率（㎡/小时）</t>
  </si>
  <si>
    <t>名义效率*效率损失1*效率损失2</t>
  </si>
  <si>
    <t>每月完成面积（㎡）</t>
  </si>
  <si>
    <t>每月20天每天8小时所完成的工作量（综合效率*160小时*设备台数）</t>
  </si>
  <si>
    <t>发电量提升率</t>
  </si>
  <si>
    <t>根据怪虫化州实测数据清洁质量SCP5级月提升5.6%，SCP3级月提升11%.</t>
  </si>
  <si>
    <t>人机成本系数</t>
  </si>
  <si>
    <t>人</t>
  </si>
  <si>
    <t>使用人员数量的比值</t>
  </si>
  <si>
    <t>设备</t>
  </si>
  <si>
    <t>使用设备投资金额的比值（数值越大成本越高）</t>
  </si>
  <si>
    <t>成本倍数</t>
  </si>
  <si>
    <t>完成固定工作量人机成本的倍数（设堒工作量为1）</t>
  </si>
  <si>
    <t>成本系数</t>
  </si>
  <si>
    <t>人机成本系数*成本倍数=成本系数（数值越大成本越高）</t>
  </si>
  <si>
    <t>发电收益系数</t>
  </si>
  <si>
    <t>发电量提升率的比值（设人工发电收益为1，数值越大发电收益越多）</t>
  </si>
  <si>
    <t>投入产出比</t>
  </si>
  <si>
    <t>成本系数与发电收益系数的比值（数值越大投入越多）</t>
  </si>
  <si>
    <t>堒效益优势系数</t>
  </si>
  <si>
    <t>投入产出比之遥控与堒的比值（数字小于100%时则堒就失去优势）</t>
  </si>
  <si>
    <t>注：浅蓝填充单元格数字可改动</t>
  </si>
  <si>
    <t>堒与其它设备效益比较计算器：堒vs轨道式</t>
  </si>
  <si>
    <t>轨道式</t>
  </si>
  <si>
    <t>堒走直线，无漏洗、补洗，效率损失10%以下；轨道式理论上无漏洗，效率损失为0</t>
  </si>
  <si>
    <t>堒解放人员，不受心理生理极限影响，8小时净作业损失率小于20%</t>
  </si>
  <si>
    <t>堒每月20天每天8小时所完成的工作量（综合效率*160小时*设备台数）；轨道式只能完成固定数量</t>
  </si>
  <si>
    <t>根据怪虫化州实测数据清洁质量SCP6级月提升3.1%，SCP3级月提升11%.</t>
  </si>
  <si>
    <t>投入产出比之轨道式与堒的比值（数字小于100%时则堒就失去优势）</t>
  </si>
  <si>
    <t>堒与其它方式效益比较计算器：堒vs人工</t>
  </si>
  <si>
    <t>人工</t>
  </si>
  <si>
    <t>月薪</t>
  </si>
  <si>
    <t>按月成本（元）</t>
  </si>
  <si>
    <t>堒走直线，无漏洗、补洗，效率损失10%以下；人工无漏洗、补洗，效率损失10%以下</t>
  </si>
  <si>
    <t>堒解放人员，不受心理生理极限影响，8小时净作业损失率小于20%；人工劳动强度大，受心理生理极限影响，8小时净作业损失率大于50%</t>
  </si>
  <si>
    <t>根据怪虫化州实测数据清洁质量SCP4级月提升8%，SCP3级月提升11%.</t>
  </si>
  <si>
    <t>投入产出比之人工与堒的比值（数字小于100%时则堒就失去优势）</t>
  </si>
  <si>
    <t>堒VS遥控</t>
  </si>
  <si>
    <t>范畴</t>
  </si>
  <si>
    <t>人员</t>
  </si>
  <si>
    <t>工作方式</t>
  </si>
  <si>
    <t>1人遥控+1人收放水管，共2人操作一台机</t>
  </si>
  <si>
    <t>1人负责两台机的水管收放，共2人操作四台机</t>
  </si>
  <si>
    <t>人机距离</t>
  </si>
  <si>
    <t>遥控距离200米以内</t>
  </si>
  <si>
    <t>不需遥控，手机APP任意距离可以启动开机</t>
  </si>
  <si>
    <t>人员视野</t>
  </si>
  <si>
    <t>人员视野受限</t>
  </si>
  <si>
    <t>无需人员跟踪操作，机器自主识别、规划、清洁</t>
  </si>
  <si>
    <t>环境适应性</t>
  </si>
  <si>
    <t>人员工作环境恶劣</t>
  </si>
  <si>
    <t>人员可轻松选择工作环境</t>
  </si>
  <si>
    <t>人员操作强度</t>
  </si>
  <si>
    <t>人员操作强度大</t>
  </si>
  <si>
    <t>人员操作轻松</t>
  </si>
  <si>
    <t>人员持续作业</t>
  </si>
  <si>
    <t>人员难以持续操作</t>
  </si>
  <si>
    <t>人员持续作业无难度</t>
  </si>
  <si>
    <t>人员安全</t>
  </si>
  <si>
    <t>人员跟机操作安全隐患巨大</t>
  </si>
  <si>
    <t>人员无安全隐患</t>
  </si>
  <si>
    <t>清洁质量</t>
  </si>
  <si>
    <t>危险区域清洁</t>
  </si>
  <si>
    <t>危险区域遥控效率极低</t>
  </si>
  <si>
    <t>危险区域机器也能自主作业</t>
  </si>
  <si>
    <t>操作时滞</t>
  </si>
  <si>
    <t>操作应答有时滞</t>
  </si>
  <si>
    <t>无操作应答时滞</t>
  </si>
  <si>
    <t>边框清洁</t>
  </si>
  <si>
    <t>视线外的边框无法清洁</t>
  </si>
  <si>
    <t>准确清洁所有边框</t>
  </si>
  <si>
    <t>板面覆盖率</t>
  </si>
  <si>
    <t>无法保持直线作业，漏洗概率大</t>
  </si>
  <si>
    <t>完全直线，覆盖率≥120%</t>
  </si>
  <si>
    <t>堒VS轨道式</t>
  </si>
  <si>
    <t>固定在组串上不能搬移分享，无需人力介入</t>
  </si>
  <si>
    <t>以组件边框为导轨的方式无法清洁边框</t>
  </si>
  <si>
    <t>水洗</t>
  </si>
  <si>
    <t>很难水洗或水洗效果差</t>
  </si>
  <si>
    <t>水洗效果最好</t>
  </si>
  <si>
    <t>经济性</t>
  </si>
  <si>
    <t>多项目分享</t>
  </si>
  <si>
    <t>固定安装无法分享</t>
  </si>
  <si>
    <t>搬移轻巧任何电站都能分享使用</t>
  </si>
  <si>
    <t>稳定作业</t>
  </si>
  <si>
    <t>受组件边框安装状态影响，容易卡死</t>
  </si>
  <si>
    <t>不受组件边框安装状态影响，稳定作业</t>
  </si>
  <si>
    <t>维修率</t>
  </si>
  <si>
    <t>野外暴晒维修率高</t>
  </si>
  <si>
    <t>无野外暴晒维修率低</t>
  </si>
  <si>
    <t>堒VS人工</t>
  </si>
  <si>
    <t>说明（堒B30M）</t>
  </si>
  <si>
    <t>人用简单工具清洁</t>
  </si>
  <si>
    <t>清洁半径</t>
  </si>
  <si>
    <t>不超过7米</t>
  </si>
  <si>
    <t>清洁半径不受限制</t>
  </si>
  <si>
    <t>人员安全隐患巨大</t>
  </si>
  <si>
    <t>组件安全</t>
  </si>
  <si>
    <t>人员经常踩踏组件导致组件受损</t>
  </si>
  <si>
    <t>无需踩踏组件</t>
  </si>
  <si>
    <t>危险区域放弃清洁</t>
  </si>
  <si>
    <t>边框难以清洁</t>
  </si>
  <si>
    <t>无法保持均一直线作业，漏洗概率大</t>
  </si>
  <si>
    <t>生理心理极限</t>
  </si>
  <si>
    <t>清洁质量随时间推移下降，无法均一</t>
  </si>
  <si>
    <t>清洁质量恒定，保证均一</t>
  </si>
  <si>
    <t>各等级人工作业成本及电量提升</t>
  </si>
  <si>
    <t>All levels of labor operation cost and electricity increase</t>
  </si>
  <si>
    <t>洁净度</t>
  </si>
  <si>
    <t>人工清洁效率</t>
  </si>
  <si>
    <t>清洁前后月发电量提升</t>
  </si>
  <si>
    <t>清洁后月发电提升收益</t>
  </si>
  <si>
    <t>人工成本</t>
  </si>
  <si>
    <t>清洁价格（人工成本占60%）</t>
  </si>
  <si>
    <t>清洁后亏损(收益-成本）</t>
  </si>
  <si>
    <t>Cleanliness</t>
  </si>
  <si>
    <t>Manual cleaning efficiency</t>
  </si>
  <si>
    <t xml:space="preserve">Monthly increasement of power generation before and after cleaning </t>
  </si>
  <si>
    <t xml:space="preserve">Monthly increases revenue after cleaning </t>
  </si>
  <si>
    <t>Labor cost</t>
  </si>
  <si>
    <t>Cleaning price</t>
  </si>
  <si>
    <t>Loss after cleaning (revenue-cost)</t>
  </si>
  <si>
    <t>SCP 等级</t>
  </si>
  <si>
    <t>8小时内完成面积（㎡）</t>
  </si>
  <si>
    <t>广东某电站实测</t>
  </si>
  <si>
    <t>电价0.45元/度（元/MW）</t>
  </si>
  <si>
    <t>元/日</t>
  </si>
  <si>
    <t>元/MW</t>
  </si>
  <si>
    <t>SCP level</t>
  </si>
  <si>
    <t xml:space="preserve">completed area within 8 hours(㎡) </t>
  </si>
  <si>
    <t>Measured by a power station in Guangdong</t>
  </si>
  <si>
    <t>Electricity price ¥0.45/Kwh(RMB/MW)</t>
  </si>
  <si>
    <t>RMB/Day</t>
  </si>
  <si>
    <t>RMB/MW</t>
  </si>
  <si>
    <t>SCP 2级</t>
  </si>
  <si>
    <t>\</t>
  </si>
  <si>
    <t>SCP 2</t>
  </si>
  <si>
    <t>SCP 3级</t>
  </si>
  <si>
    <t>SCP 3</t>
  </si>
  <si>
    <t>SCP 4级</t>
  </si>
  <si>
    <t>SCP 4</t>
  </si>
  <si>
    <t>SCP 5级</t>
  </si>
  <si>
    <t>SCP 5</t>
  </si>
  <si>
    <t>SCP 6级</t>
  </si>
  <si>
    <t>SCP 6</t>
  </si>
  <si>
    <t>SCP 7级</t>
  </si>
  <si>
    <t>SCP 7</t>
  </si>
  <si>
    <t>SCP 8级</t>
  </si>
  <si>
    <t>SCP 8</t>
  </si>
  <si>
    <t>Efficiency calculatorKwun compared with other equipment : Kwun vs Remote control type</t>
  </si>
  <si>
    <t>Item</t>
  </si>
  <si>
    <t>Remote</t>
  </si>
  <si>
    <t>Kwun</t>
  </si>
  <si>
    <t>Instructions</t>
  </si>
  <si>
    <t xml:space="preserve">Price ($) </t>
  </si>
  <si>
    <t>Personnel</t>
  </si>
  <si>
    <t xml:space="preserve">Kwun pursuit of water rinse clean effect, so need someone to manage water hose, besides Kwun can completely unattended operation </t>
  </si>
  <si>
    <t>Equipment</t>
  </si>
  <si>
    <t>One man is able to manage multiple Kwuns on many occasions , this is other mobile type device does not have  advantages</t>
  </si>
  <si>
    <t xml:space="preserve">Nominal efficiency (㎡/ hour) </t>
  </si>
  <si>
    <t xml:space="preserve">Manufacturer's nominal square cleaning per hour </t>
  </si>
  <si>
    <t xml:space="preserve">Efficiency loss 1 </t>
  </si>
  <si>
    <t xml:space="preserve">Kwun can straight line, without leakage wash,efficiency loss below 10%; Remote control leakage rate, rework rate is high, efficiency loss of more than 50% </t>
  </si>
  <si>
    <t xml:space="preserve">Efficiency loss 2 </t>
  </si>
  <si>
    <t xml:space="preserve">Kwun not affected by the psychological physiological limits, net work 8 hours loss rate is less than 20%; Remote control's intensity of labor is high, affected by psychological and physiological limits, 8 hours net operating loss rate is greater than 50% </t>
  </si>
  <si>
    <t xml:space="preserve">Overall efficiency (㎡/ hour) </t>
  </si>
  <si>
    <t xml:space="preserve">Nominal efficiency * Efficiency loss 1* efficiency loss 2 </t>
  </si>
  <si>
    <t xml:space="preserve">Workload per month (㎡) </t>
  </si>
  <si>
    <t xml:space="preserve">Work done 8 hours a day, 20 days a month (Overall efficiency *160 hours * unit of equipment) </t>
  </si>
  <si>
    <t>Power generation improvement rate</t>
  </si>
  <si>
    <t xml:space="preserve">According to the measured data of Kwunphi, the cleaning quality of SCP5 level is increased by 5.6% per month, and SCP3 level is increased by 11% per month. </t>
  </si>
  <si>
    <t>Man-machine cost factor</t>
  </si>
  <si>
    <t xml:space="preserve">The ratio of the number of personnel used </t>
  </si>
  <si>
    <t xml:space="preserve">Ratio of the amount of equipment investment (the higher the value, the higher the cost) </t>
  </si>
  <si>
    <t xml:space="preserve">The cost of multiple </t>
  </si>
  <si>
    <t xml:space="preserve"> The multiples of Man-machine cost factor of fixed workload  (set Kwun's workload for 1) </t>
  </si>
  <si>
    <t xml:space="preserve">The cost factor </t>
  </si>
  <si>
    <t xml:space="preserve">Man-machine cost coefficient * cost multiple = cost coefficient (the higher the value, the higher the cost) </t>
  </si>
  <si>
    <t xml:space="preserve">Generation revenue coefficient </t>
  </si>
  <si>
    <t xml:space="preserve">Ratio of power generation improvement rate (set manual power generation revenue as 1, the larger the value, the more power generation revenue) </t>
  </si>
  <si>
    <t xml:space="preserve">Investment-income ratio </t>
  </si>
  <si>
    <t xml:space="preserve">Ratio of cost coefficient to generation revenue coefficient (the larger the value, the more income) </t>
  </si>
  <si>
    <t>Kwun's advantage coefficient</t>
  </si>
  <si>
    <t>The ratio of investment and income ratio of remote control and Kwun (less than 100% when the Kwun lose advantage)</t>
  </si>
  <si>
    <t>Note: The cell number of light blue filling  can be changed</t>
  </si>
  <si>
    <t>Efficiency calculatorKwun compared with other equipment : Kwun vs Rail type</t>
  </si>
  <si>
    <t>Rail</t>
  </si>
  <si>
    <t>Kwun can straight line, without leakage wash,efficiency loss below 10%; Rail type has no leakage and efficiency loss is 0 in theory</t>
  </si>
  <si>
    <t>Kwun not affected by the psychological physiological limits, net work 8 hours loss rate is less than 20%; Rail type's efficiency loss is 0 in theory</t>
  </si>
  <si>
    <t>Work done 8 hours a day, 20 days a month (Overall efficiency *160 hours * unit of equipment),rail type can only complete a fixed number of tasks.</t>
  </si>
  <si>
    <t xml:space="preserve">According to the measured data of Kwunphi, the cleaning quality of SCP6 level is increased by 3.1% per month, and SCP3 level is increased by 11% per month. </t>
  </si>
  <si>
    <t>Efficiency calculatorKwun compared with other equipment : Kwun vs Manual</t>
  </si>
  <si>
    <t>Manual</t>
  </si>
  <si>
    <t>Salary</t>
  </si>
  <si>
    <t xml:space="preserve">Kwun can straight line, without leakage wash,efficiency loss below 10%; manual hasn't leakage cleaning, repair cleaning, efficiency loss of less than 10% </t>
  </si>
  <si>
    <t xml:space="preserve">Kwun not affected by the psychological physiological limits, net work 8 hours loss rate is less than 20%; Manual's intensity of labor is high, affected by psychological and physiological limits, 8 hours net operating loss rate is greater than 50% </t>
  </si>
  <si>
    <t xml:space="preserve">According to the measured data of Kwunphi, the cleaning quality of SCP4 level is increased by 8% per month, and SCP3 level is increased by 11% per month. </t>
  </si>
  <si>
    <t>The ratio of investment and income ratio of manual and Kwun (less than 100% when the Kwun lose advantage)</t>
  </si>
  <si>
    <t>Kwun VS Remote</t>
  </si>
  <si>
    <t xml:space="preserve">Category </t>
  </si>
  <si>
    <t xml:space="preserve">Instructions </t>
  </si>
  <si>
    <t xml:space="preserve">Personnel </t>
  </si>
  <si>
    <t xml:space="preserve">Working way </t>
  </si>
  <si>
    <t xml:space="preserve">1 person remote control +1 person water hose, a total of 2 people operate a machine </t>
  </si>
  <si>
    <t xml:space="preserve">One person is responsible for the water hose retraction of two machines, and a total of two people operate four machines </t>
  </si>
  <si>
    <t xml:space="preserve">The man-machine distance </t>
  </si>
  <si>
    <t xml:space="preserve">The remote control distance is within 200 meters </t>
  </si>
  <si>
    <t xml:space="preserve">No remote control, the mobile APP can be started at any distance </t>
  </si>
  <si>
    <t xml:space="preserve">People view </t>
  </si>
  <si>
    <t xml:space="preserve">Limited visual field of personnel </t>
  </si>
  <si>
    <t xml:space="preserve">No personnel tracking operation, machine autonomous identification, planning, cleaning </t>
  </si>
  <si>
    <t xml:space="preserve">Adaptability to environment </t>
  </si>
  <si>
    <t xml:space="preserve">Poor working conditions for personnel </t>
  </si>
  <si>
    <t xml:space="preserve">Personnel can easily choose the working environment </t>
  </si>
  <si>
    <t xml:space="preserve">Personnel operation intensity </t>
  </si>
  <si>
    <t xml:space="preserve">Personnel operation intensity is large </t>
  </si>
  <si>
    <t xml:space="preserve">Easy personnel operation </t>
  </si>
  <si>
    <t xml:space="preserve">Personnel continuous operation </t>
  </si>
  <si>
    <t xml:space="preserve">It is difficult for personnel to operate continuously </t>
  </si>
  <si>
    <t xml:space="preserve">Personnel continuous operation without difficulty </t>
  </si>
  <si>
    <t xml:space="preserve">Personnel security </t>
  </si>
  <si>
    <t xml:space="preserve">Personnel with machine operation security risks are huge </t>
  </si>
  <si>
    <t xml:space="preserve">There is no hazard for personnel </t>
  </si>
  <si>
    <t>Cleaning quality</t>
  </si>
  <si>
    <t xml:space="preserve">Hazardous area cleaning </t>
  </si>
  <si>
    <t xml:space="preserve">The efficiency of remote control in dangerous areas is extremely low </t>
  </si>
  <si>
    <t xml:space="preserve">Machines in dangerous areas can also operate autonomously </t>
  </si>
  <si>
    <t xml:space="preserve">Operation time delay </t>
  </si>
  <si>
    <t xml:space="preserve">There is a time delay in the operation response </t>
  </si>
  <si>
    <t xml:space="preserve">No operation response delay </t>
  </si>
  <si>
    <t>Frame cleaning</t>
  </si>
  <si>
    <t xml:space="preserve">Out-of-sight borders cannot be cleaned </t>
  </si>
  <si>
    <t xml:space="preserve">Clean all borders accurately </t>
  </si>
  <si>
    <t>Surface coverage</t>
  </si>
  <si>
    <t>Unable to maintain straight moving operation, leakage probability is large</t>
  </si>
  <si>
    <t>Completely straight moving with coverage ≥120%</t>
  </si>
  <si>
    <t>Kwun VS Rail type</t>
  </si>
  <si>
    <t xml:space="preserve">Fixed on the pv array can not be moved to share, without human intervention </t>
  </si>
  <si>
    <t xml:space="preserve">Frames cannot be cleaned by using pv array's frame as guides </t>
  </si>
  <si>
    <t xml:space="preserve">Clean all frames accurately </t>
  </si>
  <si>
    <t xml:space="preserve">Water washing </t>
  </si>
  <si>
    <t xml:space="preserve">Difficult to wash or poorly washed </t>
  </si>
  <si>
    <t>Washing with water works best</t>
  </si>
  <si>
    <t>economy</t>
  </si>
  <si>
    <t xml:space="preserve">Multi-project sharing </t>
  </si>
  <si>
    <t xml:space="preserve">Fixed installation cannot be shared </t>
  </si>
  <si>
    <t xml:space="preserve">It's light and portable and can be shared by any power station </t>
  </si>
  <si>
    <t xml:space="preserve">Stabillity of operation </t>
  </si>
  <si>
    <t xml:space="preserve">Affected by the installation state of the pv module frame, it is easy to get stuck </t>
  </si>
  <si>
    <t xml:space="preserve">Not affected by the installation state of the pv module frame, stable operation </t>
  </si>
  <si>
    <t>Repair rate</t>
  </si>
  <si>
    <t>The maintenance rate of outdoor exposure is high</t>
  </si>
  <si>
    <t>Low maintenance rate without field exposure</t>
  </si>
  <si>
    <t>Kwun VS Manual</t>
  </si>
  <si>
    <t xml:space="preserve">People clean with simple tools </t>
  </si>
  <si>
    <t xml:space="preserve">Clean the radius </t>
  </si>
  <si>
    <t xml:space="preserve">No more than 7 meters </t>
  </si>
  <si>
    <t xml:space="preserve">The cleaning radius is not limited </t>
  </si>
  <si>
    <t xml:space="preserve">Personnel safety risks are huge </t>
  </si>
  <si>
    <t xml:space="preserve">No safety risks for personnel </t>
  </si>
  <si>
    <t>Adaptability to environment</t>
  </si>
  <si>
    <t xml:space="preserve">Poor working conditions for staff </t>
  </si>
  <si>
    <t xml:space="preserve">Staff can easily choose the working environment </t>
  </si>
  <si>
    <t xml:space="preserve">High intensity of personnel operation </t>
  </si>
  <si>
    <t xml:space="preserve">Easy operation of personnel </t>
  </si>
  <si>
    <t xml:space="preserve">Continuous personnel operation </t>
  </si>
  <si>
    <t xml:space="preserve">Personnel are difficult to operate continuously </t>
  </si>
  <si>
    <t xml:space="preserve">PV modules security </t>
  </si>
  <si>
    <t xml:space="preserve">People often step on pv modules, causing microcrack </t>
  </si>
  <si>
    <t>There is no need for personnel to step on the pv modules</t>
  </si>
  <si>
    <t xml:space="preserve">Abandon cleaning of dangerous areas </t>
  </si>
  <si>
    <t xml:space="preserve">The machine can also operate autonomously in dangerous areas </t>
  </si>
  <si>
    <t xml:space="preserve">Frame cleaning </t>
  </si>
  <si>
    <t xml:space="preserve">The frame is difficult to clean </t>
  </si>
  <si>
    <t xml:space="preserve">Surface coverage rate </t>
  </si>
  <si>
    <t xml:space="preserve">Unable to maintain straight moving operation, leakage probability is high </t>
  </si>
  <si>
    <t xml:space="preserve">Completely straight moving, coverage ≥120% </t>
  </si>
  <si>
    <t>Physiological and psychological limits</t>
  </si>
  <si>
    <t>The quality of cleaning decreases with the passage of time and cannot be uniform</t>
  </si>
  <si>
    <t>Constant cleaning quality, ensure uniformity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</si>
</sst>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%"/>
  </numFmts>
  <fonts count="3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4"/>
      <color theme="1"/>
      <name val="等线"/>
      <charset val="134"/>
    </font>
    <font>
      <b/>
      <sz val="11"/>
      <color theme="1"/>
      <name val="等线"/>
      <charset val="134"/>
    </font>
    <font>
      <sz val="11"/>
      <color rgb="FF101214"/>
      <name val="Segoe UI"/>
      <charset val="134"/>
    </font>
    <font>
      <b/>
      <sz val="11"/>
      <color theme="0"/>
      <name val="等线"/>
      <charset val="134"/>
    </font>
    <font>
      <b/>
      <sz val="11"/>
      <color rgb="FFFF0000"/>
      <name val="等线"/>
      <charset val="134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1"/>
      <color rgb="FF0070C0"/>
      <name val="微软雅黑"/>
      <charset val="134"/>
    </font>
    <font>
      <b/>
      <sz val="11"/>
      <name val="微软雅黑"/>
      <charset val="134"/>
    </font>
    <font>
      <b/>
      <sz val="11"/>
      <color rgb="FF00B0F0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1"/>
      <color rgb="FF0070C0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1" borderId="11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5" borderId="14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9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/>
    </xf>
    <xf numFmtId="177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1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 applyProtection="1">
      <alignment horizontal="center" vertical="center" wrapText="1"/>
    </xf>
    <xf numFmtId="9" fontId="5" fillId="5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18" sqref="E18"/>
    </sheetView>
  </sheetViews>
  <sheetFormatPr defaultColWidth="9" defaultRowHeight="14.25" outlineLevelCol="4"/>
  <cols>
    <col min="1" max="1" width="21.375" style="11" customWidth="1"/>
    <col min="2" max="2" width="9" style="11"/>
    <col min="3" max="3" width="12.125" style="11" customWidth="1"/>
    <col min="4" max="4" width="11.625" style="11" customWidth="1"/>
    <col min="5" max="5" width="78.125" style="12" customWidth="1"/>
    <col min="6" max="16384" width="9" style="11"/>
  </cols>
  <sheetData>
    <row r="1" ht="25.5" customHeight="1" spans="1:5">
      <c r="A1" s="13" t="s">
        <v>0</v>
      </c>
      <c r="B1" s="13"/>
      <c r="C1" s="13"/>
      <c r="D1" s="13"/>
      <c r="E1" s="13"/>
    </row>
    <row r="2" ht="18" customHeight="1" spans="1:5">
      <c r="A2" s="16" t="s">
        <v>1</v>
      </c>
      <c r="B2" s="16"/>
      <c r="C2" s="16" t="s">
        <v>2</v>
      </c>
      <c r="D2" s="16" t="s">
        <v>3</v>
      </c>
      <c r="E2" s="16" t="s">
        <v>4</v>
      </c>
    </row>
    <row r="3" ht="18" customHeight="1" spans="1:5">
      <c r="A3" s="27" t="s">
        <v>5</v>
      </c>
      <c r="B3" s="27"/>
      <c r="C3" s="44">
        <v>40000</v>
      </c>
      <c r="D3" s="44">
        <v>150000</v>
      </c>
      <c r="E3" s="22"/>
    </row>
    <row r="4" ht="18" customHeight="1" spans="1:5">
      <c r="A4" s="27" t="s">
        <v>6</v>
      </c>
      <c r="B4" s="27"/>
      <c r="C4" s="53">
        <v>2</v>
      </c>
      <c r="D4" s="53">
        <v>1</v>
      </c>
      <c r="E4" s="22" t="s">
        <v>7</v>
      </c>
    </row>
    <row r="5" ht="18" customHeight="1" spans="1:5">
      <c r="A5" s="27" t="s">
        <v>8</v>
      </c>
      <c r="B5" s="27"/>
      <c r="C5" s="53">
        <v>1</v>
      </c>
      <c r="D5" s="53">
        <v>2</v>
      </c>
      <c r="E5" s="22" t="s">
        <v>9</v>
      </c>
    </row>
    <row r="6" ht="18" customHeight="1" spans="1:5">
      <c r="A6" s="27" t="s">
        <v>10</v>
      </c>
      <c r="B6" s="27"/>
      <c r="C6" s="44">
        <v>1200</v>
      </c>
      <c r="D6" s="44">
        <v>600</v>
      </c>
      <c r="E6" s="22" t="s">
        <v>11</v>
      </c>
    </row>
    <row r="7" ht="18" customHeight="1" spans="1:5">
      <c r="A7" s="27" t="s">
        <v>12</v>
      </c>
      <c r="B7" s="27"/>
      <c r="C7" s="45">
        <v>0.5</v>
      </c>
      <c r="D7" s="45">
        <v>0.1</v>
      </c>
      <c r="E7" s="22" t="s">
        <v>13</v>
      </c>
    </row>
    <row r="8" ht="36" customHeight="1" spans="1:5">
      <c r="A8" s="27" t="s">
        <v>14</v>
      </c>
      <c r="B8" s="27"/>
      <c r="C8" s="45">
        <v>0.5</v>
      </c>
      <c r="D8" s="45">
        <v>0.2</v>
      </c>
      <c r="E8" s="22" t="s">
        <v>15</v>
      </c>
    </row>
    <row r="9" ht="18" customHeight="1" spans="1:5">
      <c r="A9" s="27" t="s">
        <v>16</v>
      </c>
      <c r="B9" s="27"/>
      <c r="C9" s="46">
        <f>(1-C7)*(1-C8)*C6</f>
        <v>300</v>
      </c>
      <c r="D9" s="46">
        <f>(1-D7)*(1-D8)*D6</f>
        <v>432</v>
      </c>
      <c r="E9" s="22" t="s">
        <v>17</v>
      </c>
    </row>
    <row r="10" ht="18" customHeight="1" spans="1:5">
      <c r="A10" s="27" t="s">
        <v>18</v>
      </c>
      <c r="B10" s="27"/>
      <c r="C10" s="46">
        <f>C5*C9*160</f>
        <v>48000</v>
      </c>
      <c r="D10" s="46">
        <f>D5*D9*160</f>
        <v>138240</v>
      </c>
      <c r="E10" s="22" t="s">
        <v>19</v>
      </c>
    </row>
    <row r="11" ht="18" customHeight="1" spans="1:5">
      <c r="A11" s="27" t="s">
        <v>20</v>
      </c>
      <c r="B11" s="27"/>
      <c r="C11" s="47">
        <v>0.056</v>
      </c>
      <c r="D11" s="47">
        <v>0.11</v>
      </c>
      <c r="E11" s="22" t="s">
        <v>21</v>
      </c>
    </row>
    <row r="12" ht="18" customHeight="1" spans="1:5">
      <c r="A12" s="27" t="s">
        <v>22</v>
      </c>
      <c r="B12" s="27" t="s">
        <v>23</v>
      </c>
      <c r="C12" s="46">
        <f>C4/D4*D12</f>
        <v>2</v>
      </c>
      <c r="D12" s="46">
        <f>D4</f>
        <v>1</v>
      </c>
      <c r="E12" s="28" t="s">
        <v>24</v>
      </c>
    </row>
    <row r="13" ht="18" customHeight="1" spans="1:5">
      <c r="A13" s="27"/>
      <c r="B13" s="27" t="s">
        <v>25</v>
      </c>
      <c r="C13" s="30">
        <f>(C3*C5)/(D3*D5)</f>
        <v>0.133333333333333</v>
      </c>
      <c r="D13" s="31">
        <v>1</v>
      </c>
      <c r="E13" s="28" t="s">
        <v>26</v>
      </c>
    </row>
    <row r="14" ht="18" customHeight="1" spans="1:5">
      <c r="A14" s="24" t="s">
        <v>27</v>
      </c>
      <c r="B14" s="24"/>
      <c r="C14" s="46">
        <f>D10/C10</f>
        <v>2.88</v>
      </c>
      <c r="D14" s="48">
        <v>1</v>
      </c>
      <c r="E14" s="22" t="s">
        <v>28</v>
      </c>
    </row>
    <row r="15" ht="18" customHeight="1" spans="1:5">
      <c r="A15" s="82" t="s">
        <v>29</v>
      </c>
      <c r="B15" s="82"/>
      <c r="C15" s="49">
        <f>(C12+C13)*C14</f>
        <v>6.144</v>
      </c>
      <c r="D15" s="49">
        <f>(D12+D13)*D14</f>
        <v>2</v>
      </c>
      <c r="E15" s="38" t="s">
        <v>30</v>
      </c>
    </row>
    <row r="16" ht="18" customHeight="1" spans="1:5">
      <c r="A16" s="27" t="s">
        <v>31</v>
      </c>
      <c r="B16" s="27"/>
      <c r="C16" s="50">
        <v>1</v>
      </c>
      <c r="D16" s="51">
        <f>D11/C11</f>
        <v>1.96428571428571</v>
      </c>
      <c r="E16" s="22" t="s">
        <v>32</v>
      </c>
    </row>
    <row r="17" ht="18" customHeight="1" spans="1:5">
      <c r="A17" s="27" t="s">
        <v>33</v>
      </c>
      <c r="B17" s="27"/>
      <c r="C17" s="46">
        <f>C15/C16</f>
        <v>6.144</v>
      </c>
      <c r="D17" s="30">
        <f>D15/D16</f>
        <v>1.01818181818182</v>
      </c>
      <c r="E17" s="28" t="s">
        <v>34</v>
      </c>
    </row>
    <row r="18" ht="18" customHeight="1" spans="1:5">
      <c r="A18" s="27" t="s">
        <v>35</v>
      </c>
      <c r="B18" s="27"/>
      <c r="C18" s="52">
        <f>C17/D17*100%</f>
        <v>6.03428571428572</v>
      </c>
      <c r="D18" s="52"/>
      <c r="E18" s="28" t="s">
        <v>36</v>
      </c>
    </row>
    <row r="19" ht="23.25" customHeight="1" spans="1:5">
      <c r="A19" s="43" t="s">
        <v>37</v>
      </c>
      <c r="B19" s="43"/>
      <c r="C19" s="43"/>
      <c r="D19" s="43"/>
      <c r="E19" s="43"/>
    </row>
    <row r="20" ht="18" customHeight="1"/>
    <row r="21" ht="18" customHeight="1"/>
    <row r="22" ht="18" customHeight="1"/>
    <row r="23" ht="18" customHeight="1"/>
  </sheetData>
  <mergeCells count="19">
    <mergeCell ref="A1:E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4:B14"/>
    <mergeCell ref="A15:B15"/>
    <mergeCell ref="A16:B16"/>
    <mergeCell ref="A17:B17"/>
    <mergeCell ref="A18:B18"/>
    <mergeCell ref="C18:D18"/>
    <mergeCell ref="A19:E19"/>
    <mergeCell ref="A12:A1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10" sqref="E10"/>
    </sheetView>
  </sheetViews>
  <sheetFormatPr defaultColWidth="9" defaultRowHeight="14.25" outlineLevelCol="4"/>
  <cols>
    <col min="1" max="1" width="21.375" style="11" customWidth="1"/>
    <col min="2" max="2" width="9" style="11"/>
    <col min="3" max="3" width="12.125" style="11" customWidth="1"/>
    <col min="4" max="4" width="11.625" style="11" customWidth="1"/>
    <col min="5" max="5" width="85.375" style="12" customWidth="1"/>
    <col min="6" max="16384" width="9" style="11"/>
  </cols>
  <sheetData>
    <row r="1" ht="25.5" customHeight="1" spans="1:5">
      <c r="A1" s="13" t="s">
        <v>38</v>
      </c>
      <c r="B1" s="13"/>
      <c r="C1" s="13"/>
      <c r="D1" s="13"/>
      <c r="E1" s="13"/>
    </row>
    <row r="2" ht="18" customHeight="1" spans="1:5">
      <c r="A2" s="16" t="s">
        <v>1</v>
      </c>
      <c r="B2" s="16"/>
      <c r="C2" s="16" t="s">
        <v>39</v>
      </c>
      <c r="D2" s="16" t="s">
        <v>3</v>
      </c>
      <c r="E2" s="16" t="s">
        <v>4</v>
      </c>
    </row>
    <row r="3" ht="18" customHeight="1" spans="1:5">
      <c r="A3" s="27" t="s">
        <v>5</v>
      </c>
      <c r="B3" s="27"/>
      <c r="C3" s="44">
        <v>5000</v>
      </c>
      <c r="D3" s="44">
        <v>150000</v>
      </c>
      <c r="E3" s="22"/>
    </row>
    <row r="4" ht="18" customHeight="1" spans="1:5">
      <c r="A4" s="27" t="s">
        <v>6</v>
      </c>
      <c r="B4" s="27"/>
      <c r="C4" s="44">
        <v>0</v>
      </c>
      <c r="D4" s="44">
        <v>1</v>
      </c>
      <c r="E4" s="22" t="s">
        <v>7</v>
      </c>
    </row>
    <row r="5" ht="18" customHeight="1" spans="1:5">
      <c r="A5" s="27" t="s">
        <v>8</v>
      </c>
      <c r="B5" s="27"/>
      <c r="C5" s="44">
        <v>27</v>
      </c>
      <c r="D5" s="44">
        <v>2</v>
      </c>
      <c r="E5" s="22" t="s">
        <v>9</v>
      </c>
    </row>
    <row r="6" ht="18" customHeight="1" spans="1:5">
      <c r="A6" s="27" t="s">
        <v>10</v>
      </c>
      <c r="B6" s="27"/>
      <c r="C6" s="44">
        <v>1200</v>
      </c>
      <c r="D6" s="44">
        <v>600</v>
      </c>
      <c r="E6" s="22" t="s">
        <v>11</v>
      </c>
    </row>
    <row r="7" ht="18" customHeight="1" spans="1:5">
      <c r="A7" s="27" t="s">
        <v>12</v>
      </c>
      <c r="B7" s="27"/>
      <c r="C7" s="45">
        <v>0</v>
      </c>
      <c r="D7" s="45">
        <v>0.1</v>
      </c>
      <c r="E7" s="22" t="s">
        <v>40</v>
      </c>
    </row>
    <row r="8" ht="36" customHeight="1" spans="1:5">
      <c r="A8" s="27" t="s">
        <v>14</v>
      </c>
      <c r="B8" s="27"/>
      <c r="C8" s="45">
        <v>0</v>
      </c>
      <c r="D8" s="45">
        <v>0.2</v>
      </c>
      <c r="E8" s="22" t="s">
        <v>41</v>
      </c>
    </row>
    <row r="9" ht="18" customHeight="1" spans="1:5">
      <c r="A9" s="27" t="s">
        <v>16</v>
      </c>
      <c r="B9" s="27"/>
      <c r="C9" s="46">
        <f>(1-C7)*(1-C8)*C6</f>
        <v>1200</v>
      </c>
      <c r="D9" s="46">
        <f>(1-D7)*(1-D8)*D6</f>
        <v>432</v>
      </c>
      <c r="E9" s="22" t="s">
        <v>17</v>
      </c>
    </row>
    <row r="10" ht="18" customHeight="1" spans="1:5">
      <c r="A10" s="27" t="s">
        <v>18</v>
      </c>
      <c r="B10" s="27"/>
      <c r="C10" s="44">
        <v>5400</v>
      </c>
      <c r="D10" s="46">
        <f>D5*D9*160</f>
        <v>138240</v>
      </c>
      <c r="E10" s="22" t="s">
        <v>42</v>
      </c>
    </row>
    <row r="11" ht="18" customHeight="1" spans="1:5">
      <c r="A11" s="27" t="s">
        <v>20</v>
      </c>
      <c r="B11" s="27"/>
      <c r="C11" s="47">
        <v>0.031</v>
      </c>
      <c r="D11" s="47">
        <v>0.11</v>
      </c>
      <c r="E11" s="22" t="s">
        <v>43</v>
      </c>
    </row>
    <row r="12" ht="18" customHeight="1" spans="1:5">
      <c r="A12" s="27" t="s">
        <v>22</v>
      </c>
      <c r="B12" s="27" t="s">
        <v>23</v>
      </c>
      <c r="C12" s="46">
        <f>C4/D4*D12</f>
        <v>0</v>
      </c>
      <c r="D12" s="46">
        <f>D4</f>
        <v>1</v>
      </c>
      <c r="E12" s="28" t="s">
        <v>24</v>
      </c>
    </row>
    <row r="13" ht="18" customHeight="1" spans="1:5">
      <c r="A13" s="27"/>
      <c r="B13" s="27" t="s">
        <v>25</v>
      </c>
      <c r="C13" s="30">
        <f>(C3*C5)/(D3*D5)</f>
        <v>0.45</v>
      </c>
      <c r="D13" s="31">
        <v>1</v>
      </c>
      <c r="E13" s="28" t="s">
        <v>26</v>
      </c>
    </row>
    <row r="14" ht="18" customHeight="1" spans="1:5">
      <c r="A14" s="24" t="s">
        <v>27</v>
      </c>
      <c r="B14" s="24"/>
      <c r="C14" s="46">
        <f>D10/C10</f>
        <v>25.6</v>
      </c>
      <c r="D14" s="48">
        <v>1</v>
      </c>
      <c r="E14" s="22" t="s">
        <v>28</v>
      </c>
    </row>
    <row r="15" ht="18" customHeight="1" spans="1:5">
      <c r="A15" s="82" t="s">
        <v>29</v>
      </c>
      <c r="B15" s="82"/>
      <c r="C15" s="49">
        <f>(C12+C13)*C14</f>
        <v>11.52</v>
      </c>
      <c r="D15" s="49">
        <f>(D12+D13)*D14</f>
        <v>2</v>
      </c>
      <c r="E15" s="38" t="s">
        <v>30</v>
      </c>
    </row>
    <row r="16" ht="18" customHeight="1" spans="1:5">
      <c r="A16" s="27" t="s">
        <v>31</v>
      </c>
      <c r="B16" s="27"/>
      <c r="C16" s="50">
        <v>1</v>
      </c>
      <c r="D16" s="51">
        <f>D11/C11</f>
        <v>3.54838709677419</v>
      </c>
      <c r="E16" s="22" t="s">
        <v>32</v>
      </c>
    </row>
    <row r="17" ht="18" customHeight="1" spans="1:5">
      <c r="A17" s="27" t="s">
        <v>33</v>
      </c>
      <c r="B17" s="27"/>
      <c r="C17" s="46">
        <f>C15/C16</f>
        <v>11.52</v>
      </c>
      <c r="D17" s="30">
        <f>D15/D16</f>
        <v>0.563636363636364</v>
      </c>
      <c r="E17" s="28" t="s">
        <v>34</v>
      </c>
    </row>
    <row r="18" ht="18" customHeight="1" spans="1:5">
      <c r="A18" s="27" t="s">
        <v>35</v>
      </c>
      <c r="B18" s="27"/>
      <c r="C18" s="52">
        <f>C17/D17*100%</f>
        <v>20.4387096774194</v>
      </c>
      <c r="D18" s="52"/>
      <c r="E18" s="28" t="s">
        <v>44</v>
      </c>
    </row>
    <row r="19" ht="23.25" customHeight="1" spans="1:5">
      <c r="A19" s="43" t="s">
        <v>37</v>
      </c>
      <c r="B19" s="43"/>
      <c r="C19" s="43"/>
      <c r="D19" s="43"/>
      <c r="E19" s="43"/>
    </row>
    <row r="20" ht="18" customHeight="1"/>
    <row r="21" ht="18" customHeight="1"/>
    <row r="22" ht="18" customHeight="1"/>
    <row r="23" ht="18" customHeight="1"/>
  </sheetData>
  <mergeCells count="19">
    <mergeCell ref="A1:E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4:B14"/>
    <mergeCell ref="A15:B15"/>
    <mergeCell ref="A16:B16"/>
    <mergeCell ref="A17:B17"/>
    <mergeCell ref="A18:B18"/>
    <mergeCell ref="C18:D18"/>
    <mergeCell ref="A19:E19"/>
    <mergeCell ref="A12:A1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3" workbookViewId="0">
      <selection activeCell="E8" sqref="E8"/>
    </sheetView>
  </sheetViews>
  <sheetFormatPr defaultColWidth="9" defaultRowHeight="14.25" outlineLevelCol="4"/>
  <cols>
    <col min="1" max="1" width="18.125" style="1" customWidth="1"/>
    <col min="2" max="3" width="12.125" style="1" customWidth="1"/>
    <col min="4" max="4" width="11.625" style="1" customWidth="1"/>
    <col min="5" max="5" width="78.125" style="75" customWidth="1"/>
    <col min="6" max="16384" width="9" style="1"/>
  </cols>
  <sheetData>
    <row r="1" ht="25.5" customHeight="1" spans="1:5">
      <c r="A1" s="76" t="s">
        <v>45</v>
      </c>
      <c r="B1" s="76"/>
      <c r="C1" s="76"/>
      <c r="D1" s="76"/>
      <c r="E1" s="76"/>
    </row>
    <row r="2" ht="18" customHeight="1" spans="1:5">
      <c r="A2" s="77" t="s">
        <v>1</v>
      </c>
      <c r="B2" s="78"/>
      <c r="C2" s="4" t="s">
        <v>46</v>
      </c>
      <c r="D2" s="4" t="s">
        <v>3</v>
      </c>
      <c r="E2" s="4" t="s">
        <v>4</v>
      </c>
    </row>
    <row r="3" ht="18" customHeight="1" spans="1:5">
      <c r="A3" s="79"/>
      <c r="B3" s="80"/>
      <c r="C3" s="4" t="s">
        <v>47</v>
      </c>
      <c r="D3" s="7">
        <v>150000</v>
      </c>
      <c r="E3" s="4"/>
    </row>
    <row r="4" ht="18" customHeight="1" spans="1:5">
      <c r="A4" s="32" t="s">
        <v>48</v>
      </c>
      <c r="B4" s="33"/>
      <c r="C4" s="9">
        <v>6000</v>
      </c>
      <c r="D4" s="21">
        <f>D3/72</f>
        <v>2083.33333333333</v>
      </c>
      <c r="E4" s="81"/>
    </row>
    <row r="5" ht="18" customHeight="1" spans="1:5">
      <c r="A5" s="24" t="s">
        <v>6</v>
      </c>
      <c r="B5" s="24"/>
      <c r="C5" s="9">
        <v>1</v>
      </c>
      <c r="D5" s="9">
        <v>1</v>
      </c>
      <c r="E5" s="81" t="s">
        <v>7</v>
      </c>
    </row>
    <row r="6" ht="18" customHeight="1" spans="1:5">
      <c r="A6" s="24" t="s">
        <v>8</v>
      </c>
      <c r="B6" s="24"/>
      <c r="C6" s="9">
        <v>0</v>
      </c>
      <c r="D6" s="9">
        <v>4</v>
      </c>
      <c r="E6" s="81" t="s">
        <v>9</v>
      </c>
    </row>
    <row r="7" ht="18" customHeight="1" spans="1:5">
      <c r="A7" s="24" t="s">
        <v>10</v>
      </c>
      <c r="B7" s="24"/>
      <c r="C7" s="9">
        <v>583</v>
      </c>
      <c r="D7" s="9">
        <v>600</v>
      </c>
      <c r="E7" s="81" t="s">
        <v>11</v>
      </c>
    </row>
    <row r="8" ht="18" customHeight="1" spans="1:5">
      <c r="A8" s="24" t="s">
        <v>12</v>
      </c>
      <c r="B8" s="24"/>
      <c r="C8" s="23">
        <v>0.1</v>
      </c>
      <c r="D8" s="23">
        <v>0.1</v>
      </c>
      <c r="E8" s="81" t="s">
        <v>49</v>
      </c>
    </row>
    <row r="9" ht="36" customHeight="1" spans="1:5">
      <c r="A9" s="24" t="s">
        <v>14</v>
      </c>
      <c r="B9" s="24"/>
      <c r="C9" s="23">
        <v>0.5</v>
      </c>
      <c r="D9" s="23">
        <v>0.2</v>
      </c>
      <c r="E9" s="81" t="s">
        <v>50</v>
      </c>
    </row>
    <row r="10" ht="18" customHeight="1" spans="1:5">
      <c r="A10" s="24" t="s">
        <v>16</v>
      </c>
      <c r="B10" s="24"/>
      <c r="C10" s="24">
        <f>(1-C8)*(1-C9)*C7</f>
        <v>262.35</v>
      </c>
      <c r="D10" s="24">
        <f>(1-D8)*(1-D9)*D7</f>
        <v>432</v>
      </c>
      <c r="E10" s="81" t="s">
        <v>17</v>
      </c>
    </row>
    <row r="11" ht="18" customHeight="1" spans="1:5">
      <c r="A11" s="24" t="s">
        <v>18</v>
      </c>
      <c r="B11" s="24"/>
      <c r="C11" s="24">
        <f>C5*C10*160</f>
        <v>41976</v>
      </c>
      <c r="D11" s="24">
        <f>D6*D10*160</f>
        <v>276480</v>
      </c>
      <c r="E11" s="81" t="s">
        <v>19</v>
      </c>
    </row>
    <row r="12" ht="18" customHeight="1" spans="1:5">
      <c r="A12" s="24" t="s">
        <v>20</v>
      </c>
      <c r="B12" s="24"/>
      <c r="C12" s="25">
        <v>0.08</v>
      </c>
      <c r="D12" s="25">
        <v>0.11</v>
      </c>
      <c r="E12" s="81" t="s">
        <v>51</v>
      </c>
    </row>
    <row r="13" ht="18" customHeight="1" spans="1:5">
      <c r="A13" s="24" t="s">
        <v>22</v>
      </c>
      <c r="B13" s="24" t="s">
        <v>23</v>
      </c>
      <c r="C13" s="24">
        <f>C5/D5*D13</f>
        <v>1</v>
      </c>
      <c r="D13" s="24">
        <f>D5</f>
        <v>1</v>
      </c>
      <c r="E13" s="38" t="s">
        <v>24</v>
      </c>
    </row>
    <row r="14" ht="18" customHeight="1" spans="1:5">
      <c r="A14" s="24"/>
      <c r="B14" s="24" t="s">
        <v>25</v>
      </c>
      <c r="C14" s="30">
        <f>(C4*C6)/(D4*D6)</f>
        <v>0</v>
      </c>
      <c r="D14" s="31">
        <v>1</v>
      </c>
      <c r="E14" s="38" t="s">
        <v>26</v>
      </c>
    </row>
    <row r="15" ht="18" customHeight="1" spans="1:5">
      <c r="A15" s="24" t="s">
        <v>27</v>
      </c>
      <c r="B15" s="24"/>
      <c r="C15" s="24">
        <f>D11/C11</f>
        <v>6.58662092624357</v>
      </c>
      <c r="D15" s="34">
        <v>1</v>
      </c>
      <c r="E15" s="81" t="s">
        <v>28</v>
      </c>
    </row>
    <row r="16" ht="18" customHeight="1" spans="1:5">
      <c r="A16" s="82" t="s">
        <v>29</v>
      </c>
      <c r="B16" s="82"/>
      <c r="C16" s="37">
        <f>(C13+C14)*C15</f>
        <v>6.58662092624357</v>
      </c>
      <c r="D16" s="37">
        <f>(D13+D14)*D15</f>
        <v>2</v>
      </c>
      <c r="E16" s="38" t="s">
        <v>30</v>
      </c>
    </row>
    <row r="17" ht="18" customHeight="1" spans="1:5">
      <c r="A17" s="24" t="s">
        <v>31</v>
      </c>
      <c r="B17" s="24"/>
      <c r="C17" s="39">
        <v>1</v>
      </c>
      <c r="D17" s="40">
        <f>D12/C12</f>
        <v>1.375</v>
      </c>
      <c r="E17" s="81" t="s">
        <v>32</v>
      </c>
    </row>
    <row r="18" ht="18" customHeight="1" spans="1:5">
      <c r="A18" s="24" t="s">
        <v>33</v>
      </c>
      <c r="B18" s="24"/>
      <c r="C18" s="24">
        <f>C16/C17</f>
        <v>6.58662092624357</v>
      </c>
      <c r="D18" s="41">
        <f>D16/D17</f>
        <v>1.45454545454545</v>
      </c>
      <c r="E18" s="38" t="s">
        <v>34</v>
      </c>
    </row>
    <row r="19" ht="18" customHeight="1" spans="1:5">
      <c r="A19" s="24" t="s">
        <v>35</v>
      </c>
      <c r="B19" s="24"/>
      <c r="C19" s="42">
        <f>C18/D18*100%</f>
        <v>4.52830188679245</v>
      </c>
      <c r="D19" s="42"/>
      <c r="E19" s="38" t="s">
        <v>52</v>
      </c>
    </row>
    <row r="20" ht="23.25" customHeight="1" spans="1:5">
      <c r="A20" s="43" t="s">
        <v>37</v>
      </c>
      <c r="B20" s="43"/>
      <c r="C20" s="43"/>
      <c r="D20" s="43"/>
      <c r="E20" s="43"/>
    </row>
    <row r="21" ht="18" customHeight="1"/>
    <row r="22" ht="18" customHeight="1"/>
    <row r="23" ht="18" customHeight="1"/>
    <row r="24" ht="18" customHeight="1"/>
  </sheetData>
  <mergeCells count="19">
    <mergeCell ref="A1:E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5:B15"/>
    <mergeCell ref="A16:B16"/>
    <mergeCell ref="A17:B17"/>
    <mergeCell ref="A18:B18"/>
    <mergeCell ref="A19:B19"/>
    <mergeCell ref="C19:D19"/>
    <mergeCell ref="A20:E20"/>
    <mergeCell ref="A13:A14"/>
    <mergeCell ref="A2:B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9" sqref="A1:D39"/>
    </sheetView>
  </sheetViews>
  <sheetFormatPr defaultColWidth="9" defaultRowHeight="18" customHeight="1" outlineLevelCol="3"/>
  <cols>
    <col min="1" max="1" width="9" style="1"/>
    <col min="2" max="2" width="22.125" style="1" customWidth="1"/>
    <col min="3" max="4" width="48.75" style="1" customWidth="1"/>
    <col min="5" max="16384" width="9" style="1"/>
  </cols>
  <sheetData>
    <row r="1" ht="29.25" customHeight="1" spans="1:4">
      <c r="A1" s="2"/>
      <c r="B1" s="3" t="s">
        <v>53</v>
      </c>
      <c r="C1" s="3"/>
      <c r="D1" s="3"/>
    </row>
    <row r="2" customHeight="1" spans="1:4">
      <c r="A2" s="4" t="s">
        <v>54</v>
      </c>
      <c r="B2" s="5" t="s">
        <v>1</v>
      </c>
      <c r="C2" s="6" t="s">
        <v>2</v>
      </c>
      <c r="D2" s="7" t="s">
        <v>3</v>
      </c>
    </row>
    <row r="3" customHeight="1" spans="1:4">
      <c r="A3" s="4"/>
      <c r="B3" s="5"/>
      <c r="C3" s="8" t="s">
        <v>4</v>
      </c>
      <c r="D3" s="9" t="s">
        <v>4</v>
      </c>
    </row>
    <row r="4" customHeight="1" spans="1:4">
      <c r="A4" s="4" t="s">
        <v>55</v>
      </c>
      <c r="B4" s="5" t="s">
        <v>56</v>
      </c>
      <c r="C4" s="8" t="s">
        <v>57</v>
      </c>
      <c r="D4" s="9" t="s">
        <v>58</v>
      </c>
    </row>
    <row r="5" customHeight="1" spans="1:4">
      <c r="A5" s="4"/>
      <c r="B5" s="5" t="s">
        <v>59</v>
      </c>
      <c r="C5" s="8" t="s">
        <v>60</v>
      </c>
      <c r="D5" s="9" t="s">
        <v>61</v>
      </c>
    </row>
    <row r="6" customHeight="1" spans="1:4">
      <c r="A6" s="4"/>
      <c r="B6" s="5" t="s">
        <v>62</v>
      </c>
      <c r="C6" s="8" t="s">
        <v>63</v>
      </c>
      <c r="D6" s="9" t="s">
        <v>64</v>
      </c>
    </row>
    <row r="7" customHeight="1" spans="1:4">
      <c r="A7" s="4"/>
      <c r="B7" s="5" t="s">
        <v>65</v>
      </c>
      <c r="C7" s="8" t="s">
        <v>66</v>
      </c>
      <c r="D7" s="9" t="s">
        <v>67</v>
      </c>
    </row>
    <row r="8" customHeight="1" spans="1:4">
      <c r="A8" s="4"/>
      <c r="B8" s="5" t="s">
        <v>68</v>
      </c>
      <c r="C8" s="8" t="s">
        <v>69</v>
      </c>
      <c r="D8" s="9" t="s">
        <v>70</v>
      </c>
    </row>
    <row r="9" customHeight="1" spans="1:4">
      <c r="A9" s="4"/>
      <c r="B9" s="5" t="s">
        <v>71</v>
      </c>
      <c r="C9" s="8" t="s">
        <v>72</v>
      </c>
      <c r="D9" s="9" t="s">
        <v>73</v>
      </c>
    </row>
    <row r="10" customHeight="1" spans="1:4">
      <c r="A10" s="4"/>
      <c r="B10" s="5" t="s">
        <v>74</v>
      </c>
      <c r="C10" s="8" t="s">
        <v>75</v>
      </c>
      <c r="D10" s="9" t="s">
        <v>76</v>
      </c>
    </row>
    <row r="11" customHeight="1" spans="1:4">
      <c r="A11" s="4" t="s">
        <v>77</v>
      </c>
      <c r="B11" s="5" t="s">
        <v>78</v>
      </c>
      <c r="C11" s="8" t="s">
        <v>79</v>
      </c>
      <c r="D11" s="9" t="s">
        <v>80</v>
      </c>
    </row>
    <row r="12" customHeight="1" spans="1:4">
      <c r="A12" s="4"/>
      <c r="B12" s="5" t="s">
        <v>81</v>
      </c>
      <c r="C12" s="8" t="s">
        <v>82</v>
      </c>
      <c r="D12" s="9" t="s">
        <v>83</v>
      </c>
    </row>
    <row r="13" customHeight="1" spans="1:4">
      <c r="A13" s="4"/>
      <c r="B13" s="5" t="s">
        <v>84</v>
      </c>
      <c r="C13" s="8" t="s">
        <v>85</v>
      </c>
      <c r="D13" s="9" t="s">
        <v>86</v>
      </c>
    </row>
    <row r="14" customHeight="1" spans="1:4">
      <c r="A14" s="4"/>
      <c r="B14" s="5" t="s">
        <v>87</v>
      </c>
      <c r="C14" s="8" t="s">
        <v>88</v>
      </c>
      <c r="D14" s="9" t="s">
        <v>89</v>
      </c>
    </row>
    <row r="16" s="1" customFormat="1" ht="29.25" customHeight="1" spans="1:4">
      <c r="A16" s="2"/>
      <c r="B16" s="3" t="s">
        <v>90</v>
      </c>
      <c r="C16" s="3"/>
      <c r="D16" s="3"/>
    </row>
    <row r="17" s="1" customFormat="1" customHeight="1" spans="1:4">
      <c r="A17" s="4" t="s">
        <v>54</v>
      </c>
      <c r="B17" s="5" t="s">
        <v>1</v>
      </c>
      <c r="C17" s="6" t="s">
        <v>39</v>
      </c>
      <c r="D17" s="7" t="s">
        <v>3</v>
      </c>
    </row>
    <row r="18" s="1" customFormat="1" customHeight="1" spans="1:4">
      <c r="A18" s="4"/>
      <c r="B18" s="5"/>
      <c r="C18" s="8" t="s">
        <v>4</v>
      </c>
      <c r="D18" s="9" t="s">
        <v>4</v>
      </c>
    </row>
    <row r="19" s="1" customFormat="1" customHeight="1" spans="1:4">
      <c r="A19" s="4" t="s">
        <v>55</v>
      </c>
      <c r="B19" s="5" t="s">
        <v>56</v>
      </c>
      <c r="C19" s="8" t="s">
        <v>91</v>
      </c>
      <c r="D19" s="9" t="s">
        <v>58</v>
      </c>
    </row>
    <row r="20" s="1" customFormat="1" customHeight="1" spans="1:4">
      <c r="A20" s="4" t="s">
        <v>77</v>
      </c>
      <c r="B20" s="5" t="s">
        <v>84</v>
      </c>
      <c r="C20" s="8" t="s">
        <v>92</v>
      </c>
      <c r="D20" s="9" t="s">
        <v>86</v>
      </c>
    </row>
    <row r="21" s="1" customFormat="1" customHeight="1" spans="1:4">
      <c r="A21" s="4"/>
      <c r="B21" s="5" t="s">
        <v>93</v>
      </c>
      <c r="C21" s="8" t="s">
        <v>94</v>
      </c>
      <c r="D21" s="9" t="s">
        <v>95</v>
      </c>
    </row>
    <row r="22" customHeight="1" spans="1:4">
      <c r="A22" s="4" t="s">
        <v>96</v>
      </c>
      <c r="B22" s="5" t="s">
        <v>97</v>
      </c>
      <c r="C22" s="8" t="s">
        <v>98</v>
      </c>
      <c r="D22" s="9" t="s">
        <v>99</v>
      </c>
    </row>
    <row r="23" customHeight="1" spans="1:4">
      <c r="A23" s="4"/>
      <c r="B23" s="5" t="s">
        <v>100</v>
      </c>
      <c r="C23" s="8" t="s">
        <v>101</v>
      </c>
      <c r="D23" s="9" t="s">
        <v>102</v>
      </c>
    </row>
    <row r="24" customHeight="1" spans="1:4">
      <c r="A24" s="4"/>
      <c r="B24" s="5" t="s">
        <v>103</v>
      </c>
      <c r="C24" s="8" t="s">
        <v>104</v>
      </c>
      <c r="D24" s="9" t="s">
        <v>105</v>
      </c>
    </row>
    <row r="26" s="1" customFormat="1" ht="29.25" customHeight="1" spans="1:4">
      <c r="A26" s="2"/>
      <c r="B26" s="3" t="s">
        <v>106</v>
      </c>
      <c r="C26" s="3"/>
      <c r="D26" s="3"/>
    </row>
    <row r="27" s="1" customFormat="1" customHeight="1" spans="1:4">
      <c r="A27" s="4" t="s">
        <v>54</v>
      </c>
      <c r="B27" s="5" t="s">
        <v>1</v>
      </c>
      <c r="C27" s="6" t="s">
        <v>46</v>
      </c>
      <c r="D27" s="7" t="s">
        <v>3</v>
      </c>
    </row>
    <row r="28" s="1" customFormat="1" customHeight="1" spans="1:4">
      <c r="A28" s="4"/>
      <c r="B28" s="5"/>
      <c r="C28" s="8" t="s">
        <v>4</v>
      </c>
      <c r="D28" s="9" t="s">
        <v>107</v>
      </c>
    </row>
    <row r="29" s="1" customFormat="1" customHeight="1" spans="1:4">
      <c r="A29" s="4" t="s">
        <v>55</v>
      </c>
      <c r="B29" s="5" t="s">
        <v>56</v>
      </c>
      <c r="C29" s="8" t="s">
        <v>108</v>
      </c>
      <c r="D29" s="9" t="s">
        <v>58</v>
      </c>
    </row>
    <row r="30" s="1" customFormat="1" customHeight="1" spans="1:4">
      <c r="A30" s="4"/>
      <c r="B30" s="5" t="s">
        <v>109</v>
      </c>
      <c r="C30" s="8" t="s">
        <v>110</v>
      </c>
      <c r="D30" s="9" t="s">
        <v>111</v>
      </c>
    </row>
    <row r="31" s="1" customFormat="1" customHeight="1" spans="1:4">
      <c r="A31" s="4"/>
      <c r="B31" s="5" t="s">
        <v>74</v>
      </c>
      <c r="C31" s="8" t="s">
        <v>112</v>
      </c>
      <c r="D31" s="9" t="s">
        <v>76</v>
      </c>
    </row>
    <row r="32" s="1" customFormat="1" customHeight="1" spans="1:4">
      <c r="A32" s="4"/>
      <c r="B32" s="5" t="s">
        <v>65</v>
      </c>
      <c r="C32" s="8" t="s">
        <v>66</v>
      </c>
      <c r="D32" s="9" t="s">
        <v>67</v>
      </c>
    </row>
    <row r="33" s="1" customFormat="1" customHeight="1" spans="1:4">
      <c r="A33" s="4"/>
      <c r="B33" s="5" t="s">
        <v>68</v>
      </c>
      <c r="C33" s="8" t="s">
        <v>69</v>
      </c>
      <c r="D33" s="9" t="s">
        <v>70</v>
      </c>
    </row>
    <row r="34" s="1" customFormat="1" customHeight="1" spans="1:4">
      <c r="A34" s="4"/>
      <c r="B34" s="5" t="s">
        <v>71</v>
      </c>
      <c r="C34" s="8" t="s">
        <v>72</v>
      </c>
      <c r="D34" s="9" t="s">
        <v>73</v>
      </c>
    </row>
    <row r="35" s="1" customFormat="1" customHeight="1" spans="1:4">
      <c r="A35" s="4"/>
      <c r="B35" s="5" t="s">
        <v>113</v>
      </c>
      <c r="C35" s="8" t="s">
        <v>114</v>
      </c>
      <c r="D35" s="9" t="s">
        <v>115</v>
      </c>
    </row>
    <row r="36" s="1" customFormat="1" customHeight="1" spans="1:4">
      <c r="A36" s="4" t="s">
        <v>77</v>
      </c>
      <c r="B36" s="5" t="s">
        <v>78</v>
      </c>
      <c r="C36" s="8" t="s">
        <v>116</v>
      </c>
      <c r="D36" s="9" t="s">
        <v>80</v>
      </c>
    </row>
    <row r="37" s="1" customFormat="1" customHeight="1" spans="1:4">
      <c r="A37" s="4"/>
      <c r="B37" s="5" t="s">
        <v>84</v>
      </c>
      <c r="C37" s="8" t="s">
        <v>117</v>
      </c>
      <c r="D37" s="9" t="s">
        <v>86</v>
      </c>
    </row>
    <row r="38" s="1" customFormat="1" customHeight="1" spans="1:4">
      <c r="A38" s="4"/>
      <c r="B38" s="5" t="s">
        <v>87</v>
      </c>
      <c r="C38" s="8" t="s">
        <v>118</v>
      </c>
      <c r="D38" s="9" t="s">
        <v>89</v>
      </c>
    </row>
    <row r="39" s="1" customFormat="1" customHeight="1" spans="1:4">
      <c r="A39" s="4"/>
      <c r="B39" s="5" t="s">
        <v>119</v>
      </c>
      <c r="C39" s="8" t="s">
        <v>120</v>
      </c>
      <c r="D39" s="9" t="s">
        <v>121</v>
      </c>
    </row>
  </sheetData>
  <mergeCells count="15">
    <mergeCell ref="B1:D1"/>
    <mergeCell ref="B16:D16"/>
    <mergeCell ref="B26:D26"/>
    <mergeCell ref="A2:A3"/>
    <mergeCell ref="A4:A10"/>
    <mergeCell ref="A11:A14"/>
    <mergeCell ref="A17:A18"/>
    <mergeCell ref="A20:A21"/>
    <mergeCell ref="A22:A24"/>
    <mergeCell ref="A27:A28"/>
    <mergeCell ref="A29:A35"/>
    <mergeCell ref="A36:A39"/>
    <mergeCell ref="B2:B3"/>
    <mergeCell ref="B17:B18"/>
    <mergeCell ref="B27:B28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11"/>
  <sheetViews>
    <sheetView workbookViewId="0">
      <selection activeCell="C25" sqref="C25"/>
    </sheetView>
  </sheetViews>
  <sheetFormatPr defaultColWidth="9" defaultRowHeight="15"/>
  <cols>
    <col min="1" max="1" width="9" style="55"/>
    <col min="2" max="2" width="11.625" style="55" customWidth="1"/>
    <col min="3" max="3" width="13.125" style="55" customWidth="1"/>
    <col min="4" max="5" width="11.625" style="55" customWidth="1"/>
    <col min="6" max="7" width="7.75" style="56" customWidth="1"/>
    <col min="8" max="8" width="10.625" style="56" customWidth="1"/>
    <col min="9" max="10" width="9" style="56"/>
    <col min="11" max="11" width="15.375" style="55" customWidth="1"/>
    <col min="12" max="12" width="19.125" style="55" customWidth="1"/>
    <col min="13" max="13" width="18.875" style="55" customWidth="1"/>
    <col min="14" max="14" width="19.625" style="55" customWidth="1"/>
    <col min="15" max="17" width="14.375" style="56" customWidth="1"/>
    <col min="18" max="18" width="12.75" style="56" customWidth="1"/>
    <col min="19" max="16384" width="9" style="55"/>
  </cols>
  <sheetData>
    <row r="1" ht="21" spans="2:18">
      <c r="B1" s="57" t="s">
        <v>122</v>
      </c>
      <c r="C1" s="57"/>
      <c r="D1" s="57"/>
      <c r="E1" s="57"/>
      <c r="F1" s="57"/>
      <c r="G1" s="57"/>
      <c r="H1" s="57"/>
      <c r="I1" s="57"/>
      <c r="K1" s="57" t="s">
        <v>123</v>
      </c>
      <c r="L1" s="57"/>
      <c r="M1" s="57"/>
      <c r="N1" s="57"/>
      <c r="O1" s="57"/>
      <c r="P1" s="57"/>
      <c r="Q1" s="57"/>
      <c r="R1" s="57"/>
    </row>
    <row r="2" s="54" customFormat="1" ht="75" spans="2:18">
      <c r="B2" s="58" t="s">
        <v>124</v>
      </c>
      <c r="C2" s="59" t="s">
        <v>125</v>
      </c>
      <c r="D2" s="59" t="s">
        <v>126</v>
      </c>
      <c r="E2" s="59" t="s">
        <v>127</v>
      </c>
      <c r="F2" s="60" t="s">
        <v>128</v>
      </c>
      <c r="G2" s="61"/>
      <c r="H2" s="59" t="s">
        <v>129</v>
      </c>
      <c r="I2" s="59" t="s">
        <v>130</v>
      </c>
      <c r="J2" s="71"/>
      <c r="K2" s="58" t="s">
        <v>131</v>
      </c>
      <c r="L2" s="59" t="s">
        <v>132</v>
      </c>
      <c r="M2" s="59" t="s">
        <v>133</v>
      </c>
      <c r="N2" s="71" t="s">
        <v>134</v>
      </c>
      <c r="O2" s="60" t="s">
        <v>135</v>
      </c>
      <c r="P2" s="61"/>
      <c r="Q2" s="59" t="s">
        <v>136</v>
      </c>
      <c r="R2" s="59" t="s">
        <v>137</v>
      </c>
    </row>
    <row r="3" s="54" customFormat="1" ht="49.5" spans="2:18">
      <c r="B3" s="62" t="s">
        <v>138</v>
      </c>
      <c r="C3" s="59" t="s">
        <v>139</v>
      </c>
      <c r="D3" s="59" t="s">
        <v>140</v>
      </c>
      <c r="E3" s="59" t="s">
        <v>141</v>
      </c>
      <c r="F3" s="59" t="s">
        <v>142</v>
      </c>
      <c r="G3" s="59" t="s">
        <v>143</v>
      </c>
      <c r="H3" s="59" t="s">
        <v>143</v>
      </c>
      <c r="I3" s="59" t="s">
        <v>143</v>
      </c>
      <c r="J3" s="71"/>
      <c r="K3" s="72" t="s">
        <v>144</v>
      </c>
      <c r="L3" s="73" t="s">
        <v>145</v>
      </c>
      <c r="M3" s="73" t="s">
        <v>146</v>
      </c>
      <c r="N3" s="73" t="s">
        <v>147</v>
      </c>
      <c r="O3" s="73" t="s">
        <v>148</v>
      </c>
      <c r="P3" s="73" t="s">
        <v>149</v>
      </c>
      <c r="Q3" s="73" t="s">
        <v>149</v>
      </c>
      <c r="R3" s="73" t="s">
        <v>149</v>
      </c>
    </row>
    <row r="4" spans="2:18">
      <c r="B4" s="63" t="s">
        <v>150</v>
      </c>
      <c r="C4" s="64" t="s">
        <v>151</v>
      </c>
      <c r="D4" s="64" t="s">
        <v>151</v>
      </c>
      <c r="E4" s="64"/>
      <c r="F4" s="64" t="s">
        <v>151</v>
      </c>
      <c r="G4" s="64" t="s">
        <v>151</v>
      </c>
      <c r="H4" s="64" t="s">
        <v>151</v>
      </c>
      <c r="I4" s="64" t="s">
        <v>151</v>
      </c>
      <c r="K4" s="63" t="s">
        <v>152</v>
      </c>
      <c r="L4" s="64" t="s">
        <v>151</v>
      </c>
      <c r="M4" s="64" t="s">
        <v>151</v>
      </c>
      <c r="N4" s="64"/>
      <c r="O4" s="64" t="s">
        <v>151</v>
      </c>
      <c r="P4" s="64" t="s">
        <v>151</v>
      </c>
      <c r="Q4" s="64" t="s">
        <v>151</v>
      </c>
      <c r="R4" s="64" t="s">
        <v>151</v>
      </c>
    </row>
    <row r="5" spans="2:18">
      <c r="B5" s="63" t="s">
        <v>153</v>
      </c>
      <c r="C5" s="64" t="s">
        <v>151</v>
      </c>
      <c r="D5" s="64" t="s">
        <v>151</v>
      </c>
      <c r="E5" s="64"/>
      <c r="F5" s="64" t="s">
        <v>151</v>
      </c>
      <c r="G5" s="64" t="s">
        <v>151</v>
      </c>
      <c r="H5" s="64" t="s">
        <v>151</v>
      </c>
      <c r="I5" s="64" t="s">
        <v>151</v>
      </c>
      <c r="K5" s="63" t="s">
        <v>154</v>
      </c>
      <c r="L5" s="64" t="s">
        <v>151</v>
      </c>
      <c r="M5" s="64" t="s">
        <v>151</v>
      </c>
      <c r="N5" s="64"/>
      <c r="O5" s="64" t="s">
        <v>151</v>
      </c>
      <c r="P5" s="64" t="s">
        <v>151</v>
      </c>
      <c r="Q5" s="64" t="s">
        <v>151</v>
      </c>
      <c r="R5" s="64" t="s">
        <v>151</v>
      </c>
    </row>
    <row r="6" ht="16.5" spans="2:18">
      <c r="B6" s="63" t="s">
        <v>155</v>
      </c>
      <c r="C6" s="64">
        <v>300</v>
      </c>
      <c r="D6" s="65">
        <v>0.08</v>
      </c>
      <c r="E6" s="66">
        <f>D6*40000</f>
        <v>3200</v>
      </c>
      <c r="F6" s="67">
        <v>400</v>
      </c>
      <c r="G6" s="68">
        <f>5400/C6*F6</f>
        <v>7200</v>
      </c>
      <c r="H6" s="69">
        <f>G6/0.6</f>
        <v>12000</v>
      </c>
      <c r="I6" s="74">
        <f>E6-H6</f>
        <v>-8800</v>
      </c>
      <c r="K6" s="63" t="s">
        <v>156</v>
      </c>
      <c r="L6" s="64">
        <v>300</v>
      </c>
      <c r="M6" s="65">
        <v>0.08</v>
      </c>
      <c r="N6" s="66">
        <f>M6*40000</f>
        <v>3200</v>
      </c>
      <c r="O6" s="67">
        <v>400</v>
      </c>
      <c r="P6" s="68">
        <f>5400/L6*O6</f>
        <v>7200</v>
      </c>
      <c r="Q6" s="69">
        <f>P6/0.6</f>
        <v>12000</v>
      </c>
      <c r="R6" s="74">
        <f>N6-Q6</f>
        <v>-8800</v>
      </c>
    </row>
    <row r="7" ht="16.5" spans="2:18">
      <c r="B7" s="63" t="s">
        <v>157</v>
      </c>
      <c r="C7" s="64">
        <v>520</v>
      </c>
      <c r="D7" s="65">
        <v>0.056</v>
      </c>
      <c r="E7" s="66">
        <f t="shared" ref="E7:E10" si="0">D7*40000</f>
        <v>2240</v>
      </c>
      <c r="F7" s="67">
        <v>400</v>
      </c>
      <c r="G7" s="68">
        <f t="shared" ref="G7:G10" si="1">5400/C7*F7</f>
        <v>4153.84615384615</v>
      </c>
      <c r="H7" s="69">
        <f t="shared" ref="H7:H10" si="2">G7/0.6</f>
        <v>6923.07692307692</v>
      </c>
      <c r="I7" s="74">
        <f t="shared" ref="I7:I10" si="3">E7-H7</f>
        <v>-4683.07692307692</v>
      </c>
      <c r="K7" s="63" t="s">
        <v>158</v>
      </c>
      <c r="L7" s="64">
        <v>520</v>
      </c>
      <c r="M7" s="65">
        <v>0.056</v>
      </c>
      <c r="N7" s="66">
        <f t="shared" ref="N7:N10" si="4">M7*40000</f>
        <v>2240</v>
      </c>
      <c r="O7" s="67">
        <v>400</v>
      </c>
      <c r="P7" s="68">
        <f t="shared" ref="P7:P10" si="5">5400/L7*O7</f>
        <v>4153.84615384615</v>
      </c>
      <c r="Q7" s="69">
        <f t="shared" ref="Q7:Q10" si="6">P7/0.6</f>
        <v>6923.07692307692</v>
      </c>
      <c r="R7" s="74">
        <f t="shared" ref="R7:R10" si="7">N7-Q7</f>
        <v>-4683.07692307692</v>
      </c>
    </row>
    <row r="8" ht="16.5" spans="2:18">
      <c r="B8" s="63" t="s">
        <v>159</v>
      </c>
      <c r="C8" s="64">
        <v>1100</v>
      </c>
      <c r="D8" s="65">
        <v>0.031</v>
      </c>
      <c r="E8" s="66">
        <f t="shared" si="0"/>
        <v>1240</v>
      </c>
      <c r="F8" s="67">
        <v>300</v>
      </c>
      <c r="G8" s="68">
        <f t="shared" si="1"/>
        <v>1472.72727272727</v>
      </c>
      <c r="H8" s="69">
        <f t="shared" si="2"/>
        <v>2454.54545454545</v>
      </c>
      <c r="I8" s="74">
        <f t="shared" si="3"/>
        <v>-1214.54545454545</v>
      </c>
      <c r="K8" s="63" t="s">
        <v>160</v>
      </c>
      <c r="L8" s="64">
        <v>1100</v>
      </c>
      <c r="M8" s="65">
        <v>0.031</v>
      </c>
      <c r="N8" s="66">
        <f t="shared" si="4"/>
        <v>1240</v>
      </c>
      <c r="O8" s="67">
        <v>300</v>
      </c>
      <c r="P8" s="68">
        <f t="shared" si="5"/>
        <v>1472.72727272727</v>
      </c>
      <c r="Q8" s="69">
        <f t="shared" si="6"/>
        <v>2454.54545454545</v>
      </c>
      <c r="R8" s="74">
        <f t="shared" si="7"/>
        <v>-1214.54545454545</v>
      </c>
    </row>
    <row r="9" ht="16.5" spans="2:18">
      <c r="B9" s="63" t="s">
        <v>161</v>
      </c>
      <c r="C9" s="64">
        <v>1550</v>
      </c>
      <c r="D9" s="65">
        <v>0.024</v>
      </c>
      <c r="E9" s="66">
        <f t="shared" si="0"/>
        <v>960</v>
      </c>
      <c r="F9" s="67">
        <v>300</v>
      </c>
      <c r="G9" s="68">
        <f t="shared" si="1"/>
        <v>1045.16129032258</v>
      </c>
      <c r="H9" s="69">
        <f t="shared" si="2"/>
        <v>1741.93548387097</v>
      </c>
      <c r="I9" s="74">
        <f t="shared" si="3"/>
        <v>-781.935483870968</v>
      </c>
      <c r="K9" s="63" t="s">
        <v>162</v>
      </c>
      <c r="L9" s="64">
        <v>1550</v>
      </c>
      <c r="M9" s="65">
        <v>0.024</v>
      </c>
      <c r="N9" s="66">
        <f t="shared" si="4"/>
        <v>960</v>
      </c>
      <c r="O9" s="67">
        <v>300</v>
      </c>
      <c r="P9" s="68">
        <f t="shared" si="5"/>
        <v>1045.16129032258</v>
      </c>
      <c r="Q9" s="69">
        <f t="shared" si="6"/>
        <v>1741.93548387097</v>
      </c>
      <c r="R9" s="74">
        <f t="shared" si="7"/>
        <v>-781.935483870968</v>
      </c>
    </row>
    <row r="10" ht="16.5" spans="2:18">
      <c r="B10" s="63" t="s">
        <v>163</v>
      </c>
      <c r="C10" s="64">
        <v>2100</v>
      </c>
      <c r="D10" s="65">
        <v>0.018</v>
      </c>
      <c r="E10" s="66">
        <f t="shared" si="0"/>
        <v>720</v>
      </c>
      <c r="F10" s="67">
        <v>200</v>
      </c>
      <c r="G10" s="68">
        <f t="shared" si="1"/>
        <v>514.285714285714</v>
      </c>
      <c r="H10" s="69">
        <f t="shared" si="2"/>
        <v>857.142857142857</v>
      </c>
      <c r="I10" s="74">
        <f t="shared" si="3"/>
        <v>-137.142857142857</v>
      </c>
      <c r="K10" s="63" t="s">
        <v>164</v>
      </c>
      <c r="L10" s="64">
        <v>2100</v>
      </c>
      <c r="M10" s="65">
        <v>0.018</v>
      </c>
      <c r="N10" s="66">
        <f t="shared" si="4"/>
        <v>720</v>
      </c>
      <c r="O10" s="67">
        <v>200</v>
      </c>
      <c r="P10" s="68">
        <f t="shared" si="5"/>
        <v>514.285714285714</v>
      </c>
      <c r="Q10" s="69">
        <f t="shared" si="6"/>
        <v>857.142857142857</v>
      </c>
      <c r="R10" s="74">
        <f t="shared" si="7"/>
        <v>-137.142857142857</v>
      </c>
    </row>
    <row r="11" ht="16.5" spans="2:11">
      <c r="B11" s="70"/>
      <c r="K11" s="70"/>
    </row>
  </sheetData>
  <mergeCells count="4">
    <mergeCell ref="B1:I1"/>
    <mergeCell ref="K1:R1"/>
    <mergeCell ref="F2:G2"/>
    <mergeCell ref="O2:P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2" workbookViewId="0">
      <selection activeCell="E5" sqref="E5"/>
    </sheetView>
  </sheetViews>
  <sheetFormatPr defaultColWidth="9" defaultRowHeight="14.25" outlineLevelCol="4"/>
  <cols>
    <col min="1" max="1" width="22.625" style="11" customWidth="1"/>
    <col min="2" max="2" width="10.75" style="11" customWidth="1"/>
    <col min="3" max="3" width="12.125" style="11" customWidth="1"/>
    <col min="4" max="4" width="11.625" style="11" customWidth="1"/>
    <col min="5" max="5" width="143.25" style="12" customWidth="1"/>
    <col min="6" max="16384" width="9" style="11"/>
  </cols>
  <sheetData>
    <row r="1" ht="25.5" customHeight="1" spans="1:5">
      <c r="A1" s="13" t="s">
        <v>165</v>
      </c>
      <c r="B1" s="13"/>
      <c r="C1" s="13"/>
      <c r="D1" s="13"/>
      <c r="E1" s="13"/>
    </row>
    <row r="2" ht="18" customHeight="1" spans="1:5">
      <c r="A2" s="16" t="s">
        <v>166</v>
      </c>
      <c r="B2" s="16"/>
      <c r="C2" s="16" t="s">
        <v>167</v>
      </c>
      <c r="D2" s="16" t="s">
        <v>168</v>
      </c>
      <c r="E2" s="16" t="s">
        <v>169</v>
      </c>
    </row>
    <row r="3" ht="18" customHeight="1" spans="1:5">
      <c r="A3" s="19" t="s">
        <v>170</v>
      </c>
      <c r="B3" s="20"/>
      <c r="C3" s="44">
        <v>23000</v>
      </c>
      <c r="D3" s="44">
        <v>30000</v>
      </c>
      <c r="E3" s="22"/>
    </row>
    <row r="4" ht="18" customHeight="1" spans="1:5">
      <c r="A4" s="19" t="s">
        <v>171</v>
      </c>
      <c r="B4" s="20"/>
      <c r="C4" s="53">
        <v>2</v>
      </c>
      <c r="D4" s="53">
        <v>1</v>
      </c>
      <c r="E4" s="22" t="s">
        <v>172</v>
      </c>
    </row>
    <row r="5" ht="18" customHeight="1" spans="1:5">
      <c r="A5" s="19" t="s">
        <v>173</v>
      </c>
      <c r="B5" s="20"/>
      <c r="C5" s="53">
        <v>1</v>
      </c>
      <c r="D5" s="53">
        <v>2</v>
      </c>
      <c r="E5" s="22" t="s">
        <v>174</v>
      </c>
    </row>
    <row r="6" ht="18" customHeight="1" spans="1:5">
      <c r="A6" s="19" t="s">
        <v>175</v>
      </c>
      <c r="B6" s="20"/>
      <c r="C6" s="44">
        <v>1200</v>
      </c>
      <c r="D6" s="44">
        <v>600</v>
      </c>
      <c r="E6" s="22" t="s">
        <v>176</v>
      </c>
    </row>
    <row r="7" ht="18" customHeight="1" spans="1:5">
      <c r="A7" s="19" t="s">
        <v>177</v>
      </c>
      <c r="B7" s="20"/>
      <c r="C7" s="45">
        <v>0.5</v>
      </c>
      <c r="D7" s="45">
        <v>0.1</v>
      </c>
      <c r="E7" s="22" t="s">
        <v>178</v>
      </c>
    </row>
    <row r="8" ht="36" customHeight="1" spans="1:5">
      <c r="A8" s="19" t="s">
        <v>179</v>
      </c>
      <c r="B8" s="20"/>
      <c r="C8" s="45">
        <v>0.5</v>
      </c>
      <c r="D8" s="45">
        <v>0.2</v>
      </c>
      <c r="E8" s="22" t="s">
        <v>180</v>
      </c>
    </row>
    <row r="9" ht="18" customHeight="1" spans="1:5">
      <c r="A9" s="19" t="s">
        <v>181</v>
      </c>
      <c r="B9" s="20"/>
      <c r="C9" s="46">
        <f>(1-C7)*(1-C8)*C6</f>
        <v>300</v>
      </c>
      <c r="D9" s="46">
        <f>(1-D7)*(1-D8)*D6</f>
        <v>432</v>
      </c>
      <c r="E9" s="22" t="s">
        <v>182</v>
      </c>
    </row>
    <row r="10" ht="18" customHeight="1" spans="1:5">
      <c r="A10" s="19" t="s">
        <v>183</v>
      </c>
      <c r="B10" s="20"/>
      <c r="C10" s="46">
        <f>C5*C9*160</f>
        <v>48000</v>
      </c>
      <c r="D10" s="46">
        <f>D5*D9*160</f>
        <v>138240</v>
      </c>
      <c r="E10" s="22" t="s">
        <v>184</v>
      </c>
    </row>
    <row r="11" ht="18" customHeight="1" spans="1:5">
      <c r="A11" s="19" t="s">
        <v>185</v>
      </c>
      <c r="B11" s="20"/>
      <c r="C11" s="47">
        <v>0.056</v>
      </c>
      <c r="D11" s="47">
        <v>0.11</v>
      </c>
      <c r="E11" s="22" t="s">
        <v>186</v>
      </c>
    </row>
    <row r="12" ht="18" customHeight="1" spans="1:5">
      <c r="A12" s="26" t="s">
        <v>187</v>
      </c>
      <c r="B12" s="27" t="s">
        <v>171</v>
      </c>
      <c r="C12" s="46">
        <f>C4/D4*D12</f>
        <v>2</v>
      </c>
      <c r="D12" s="46">
        <f>D4</f>
        <v>1</v>
      </c>
      <c r="E12" s="28" t="s">
        <v>188</v>
      </c>
    </row>
    <row r="13" ht="18" customHeight="1" spans="1:5">
      <c r="A13" s="29"/>
      <c r="B13" s="27" t="s">
        <v>173</v>
      </c>
      <c r="C13" s="30">
        <f>(C3*C5)/(D3*D5)</f>
        <v>0.383333333333333</v>
      </c>
      <c r="D13" s="31">
        <v>1</v>
      </c>
      <c r="E13" s="28" t="s">
        <v>189</v>
      </c>
    </row>
    <row r="14" ht="18" customHeight="1" spans="1:5">
      <c r="A14" s="32" t="s">
        <v>190</v>
      </c>
      <c r="B14" s="33"/>
      <c r="C14" s="46">
        <f>D10/C10</f>
        <v>2.88</v>
      </c>
      <c r="D14" s="48">
        <v>1</v>
      </c>
      <c r="E14" s="22" t="s">
        <v>191</v>
      </c>
    </row>
    <row r="15" ht="18" customHeight="1" spans="1:5">
      <c r="A15" s="35" t="s">
        <v>192</v>
      </c>
      <c r="B15" s="36"/>
      <c r="C15" s="49">
        <f>(C12+C13)*C14</f>
        <v>6.864</v>
      </c>
      <c r="D15" s="49">
        <f>(D12+D13)*D14</f>
        <v>2</v>
      </c>
      <c r="E15" s="38" t="s">
        <v>193</v>
      </c>
    </row>
    <row r="16" ht="18" customHeight="1" spans="1:5">
      <c r="A16" s="19" t="s">
        <v>194</v>
      </c>
      <c r="B16" s="20"/>
      <c r="C16" s="50">
        <v>1</v>
      </c>
      <c r="D16" s="51">
        <f>D11/C11</f>
        <v>1.96428571428571</v>
      </c>
      <c r="E16" s="22" t="s">
        <v>195</v>
      </c>
    </row>
    <row r="17" ht="18" customHeight="1" spans="1:5">
      <c r="A17" s="19" t="s">
        <v>196</v>
      </c>
      <c r="B17" s="20"/>
      <c r="C17" s="46">
        <f>C15/C16</f>
        <v>6.864</v>
      </c>
      <c r="D17" s="30">
        <f>D15/D16</f>
        <v>1.01818181818182</v>
      </c>
      <c r="E17" s="28" t="s">
        <v>197</v>
      </c>
    </row>
    <row r="18" ht="18" customHeight="1" spans="1:5">
      <c r="A18" s="19" t="s">
        <v>198</v>
      </c>
      <c r="B18" s="20"/>
      <c r="C18" s="52">
        <f>C17/D17*100%</f>
        <v>6.74142857142857</v>
      </c>
      <c r="D18" s="52"/>
      <c r="E18" s="28" t="s">
        <v>199</v>
      </c>
    </row>
    <row r="19" ht="23.25" customHeight="1" spans="1:5">
      <c r="A19" s="43" t="s">
        <v>200</v>
      </c>
      <c r="B19" s="43"/>
      <c r="C19" s="43"/>
      <c r="D19" s="43"/>
      <c r="E19" s="43"/>
    </row>
    <row r="20" ht="18" customHeight="1" spans="1:1">
      <c r="A20" s="10"/>
    </row>
    <row r="21" ht="18" customHeight="1" spans="1:1">
      <c r="A21" s="10"/>
    </row>
    <row r="22" ht="18" customHeight="1" spans="1:1">
      <c r="A22" s="10"/>
    </row>
    <row r="23" ht="18" customHeight="1" spans="1:1">
      <c r="A23" s="10"/>
    </row>
    <row r="24" ht="16.5" spans="1:1">
      <c r="A24" s="10"/>
    </row>
    <row r="25" ht="16.5" spans="1:1">
      <c r="A25" s="10"/>
    </row>
    <row r="26" ht="16.5" spans="1:1">
      <c r="A26" s="10"/>
    </row>
    <row r="27" ht="16.5" spans="1:1">
      <c r="A27" s="10"/>
    </row>
    <row r="28" ht="16.5" spans="1:1">
      <c r="A28" s="10"/>
    </row>
  </sheetData>
  <mergeCells count="19">
    <mergeCell ref="A1:E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4:B14"/>
    <mergeCell ref="A15:B15"/>
    <mergeCell ref="A16:B16"/>
    <mergeCell ref="A17:B17"/>
    <mergeCell ref="A18:B18"/>
    <mergeCell ref="C18:D18"/>
    <mergeCell ref="A19:E19"/>
    <mergeCell ref="A12:A1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E18" sqref="E18"/>
    </sheetView>
  </sheetViews>
  <sheetFormatPr defaultColWidth="9" defaultRowHeight="14.25" outlineLevelCol="4"/>
  <cols>
    <col min="1" max="1" width="22.625" style="11" customWidth="1"/>
    <col min="2" max="2" width="10.75" style="11" customWidth="1"/>
    <col min="3" max="3" width="12.125" style="11" customWidth="1"/>
    <col min="4" max="4" width="11.625" style="11" customWidth="1"/>
    <col min="5" max="5" width="143.25" style="12" customWidth="1"/>
    <col min="6" max="16384" width="9" style="11"/>
  </cols>
  <sheetData>
    <row r="1" ht="25.5" customHeight="1" spans="1:5">
      <c r="A1" s="13" t="s">
        <v>201</v>
      </c>
      <c r="B1" s="13"/>
      <c r="C1" s="13"/>
      <c r="D1" s="13"/>
      <c r="E1" s="13"/>
    </row>
    <row r="2" ht="18" customHeight="1" spans="1:5">
      <c r="A2" s="16" t="s">
        <v>166</v>
      </c>
      <c r="B2" s="16"/>
      <c r="C2" s="16" t="s">
        <v>202</v>
      </c>
      <c r="D2" s="16" t="s">
        <v>168</v>
      </c>
      <c r="E2" s="16" t="s">
        <v>169</v>
      </c>
    </row>
    <row r="3" ht="18" customHeight="1" spans="1:5">
      <c r="A3" s="19" t="s">
        <v>170</v>
      </c>
      <c r="B3" s="20"/>
      <c r="C3" s="44">
        <v>1000</v>
      </c>
      <c r="D3" s="44">
        <v>30000</v>
      </c>
      <c r="E3" s="22"/>
    </row>
    <row r="4" ht="18" customHeight="1" spans="1:5">
      <c r="A4" s="19" t="s">
        <v>171</v>
      </c>
      <c r="B4" s="20"/>
      <c r="C4" s="44">
        <v>0</v>
      </c>
      <c r="D4" s="44">
        <v>1</v>
      </c>
      <c r="E4" s="22" t="s">
        <v>172</v>
      </c>
    </row>
    <row r="5" ht="18" customHeight="1" spans="1:5">
      <c r="A5" s="19" t="s">
        <v>173</v>
      </c>
      <c r="B5" s="20"/>
      <c r="C5" s="44">
        <v>27</v>
      </c>
      <c r="D5" s="44">
        <v>2</v>
      </c>
      <c r="E5" s="22" t="s">
        <v>174</v>
      </c>
    </row>
    <row r="6" ht="18" customHeight="1" spans="1:5">
      <c r="A6" s="19" t="s">
        <v>175</v>
      </c>
      <c r="B6" s="20"/>
      <c r="C6" s="44">
        <v>1200</v>
      </c>
      <c r="D6" s="44">
        <v>600</v>
      </c>
      <c r="E6" s="22" t="s">
        <v>176</v>
      </c>
    </row>
    <row r="7" ht="18" customHeight="1" spans="1:5">
      <c r="A7" s="19" t="s">
        <v>177</v>
      </c>
      <c r="B7" s="20"/>
      <c r="C7" s="45">
        <v>0</v>
      </c>
      <c r="D7" s="45">
        <v>0.1</v>
      </c>
      <c r="E7" s="22" t="s">
        <v>203</v>
      </c>
    </row>
    <row r="8" ht="36" customHeight="1" spans="1:5">
      <c r="A8" s="19" t="s">
        <v>179</v>
      </c>
      <c r="B8" s="20"/>
      <c r="C8" s="45">
        <v>0</v>
      </c>
      <c r="D8" s="45">
        <v>0.2</v>
      </c>
      <c r="E8" s="22" t="s">
        <v>204</v>
      </c>
    </row>
    <row r="9" ht="18" customHeight="1" spans="1:5">
      <c r="A9" s="19" t="s">
        <v>181</v>
      </c>
      <c r="B9" s="20"/>
      <c r="C9" s="46">
        <f>(1-C7)*(1-C8)*C6</f>
        <v>1200</v>
      </c>
      <c r="D9" s="46">
        <f>(1-D7)*(1-D8)*D6</f>
        <v>432</v>
      </c>
      <c r="E9" s="22" t="s">
        <v>182</v>
      </c>
    </row>
    <row r="10" ht="18" customHeight="1" spans="1:5">
      <c r="A10" s="19" t="s">
        <v>183</v>
      </c>
      <c r="B10" s="20"/>
      <c r="C10" s="44">
        <v>5400</v>
      </c>
      <c r="D10" s="46">
        <f>D5*D9*160</f>
        <v>138240</v>
      </c>
      <c r="E10" s="22" t="s">
        <v>205</v>
      </c>
    </row>
    <row r="11" ht="18" customHeight="1" spans="1:5">
      <c r="A11" s="19" t="s">
        <v>185</v>
      </c>
      <c r="B11" s="20"/>
      <c r="C11" s="47">
        <v>0.031</v>
      </c>
      <c r="D11" s="47">
        <v>0.11</v>
      </c>
      <c r="E11" s="22" t="s">
        <v>206</v>
      </c>
    </row>
    <row r="12" ht="18" customHeight="1" spans="1:5">
      <c r="A12" s="26" t="s">
        <v>187</v>
      </c>
      <c r="B12" s="27" t="s">
        <v>171</v>
      </c>
      <c r="C12" s="46">
        <f>C4/D4*D12</f>
        <v>0</v>
      </c>
      <c r="D12" s="46">
        <f>D4</f>
        <v>1</v>
      </c>
      <c r="E12" s="28" t="s">
        <v>188</v>
      </c>
    </row>
    <row r="13" ht="18" customHeight="1" spans="1:5">
      <c r="A13" s="29"/>
      <c r="B13" s="27" t="s">
        <v>173</v>
      </c>
      <c r="C13" s="30">
        <f>(C3*C5)/(D3*D5)</f>
        <v>0.45</v>
      </c>
      <c r="D13" s="31">
        <v>1</v>
      </c>
      <c r="E13" s="28" t="s">
        <v>189</v>
      </c>
    </row>
    <row r="14" ht="18" customHeight="1" spans="1:5">
      <c r="A14" s="32" t="s">
        <v>190</v>
      </c>
      <c r="B14" s="33"/>
      <c r="C14" s="46">
        <f>D10/C10</f>
        <v>25.6</v>
      </c>
      <c r="D14" s="48">
        <v>1</v>
      </c>
      <c r="E14" s="22" t="s">
        <v>191</v>
      </c>
    </row>
    <row r="15" ht="18" customHeight="1" spans="1:5">
      <c r="A15" s="35" t="s">
        <v>192</v>
      </c>
      <c r="B15" s="36"/>
      <c r="C15" s="49">
        <f>(C12+C13)*C14</f>
        <v>11.52</v>
      </c>
      <c r="D15" s="49">
        <f>(D12+D13)*D14</f>
        <v>2</v>
      </c>
      <c r="E15" s="38" t="s">
        <v>193</v>
      </c>
    </row>
    <row r="16" ht="18" customHeight="1" spans="1:5">
      <c r="A16" s="19" t="s">
        <v>194</v>
      </c>
      <c r="B16" s="20"/>
      <c r="C16" s="50">
        <v>1</v>
      </c>
      <c r="D16" s="51">
        <f>D11/C11</f>
        <v>3.54838709677419</v>
      </c>
      <c r="E16" s="22" t="s">
        <v>195</v>
      </c>
    </row>
    <row r="17" ht="18" customHeight="1" spans="1:5">
      <c r="A17" s="19" t="s">
        <v>196</v>
      </c>
      <c r="B17" s="20"/>
      <c r="C17" s="46">
        <f>C15/C16</f>
        <v>11.52</v>
      </c>
      <c r="D17" s="30">
        <f>D15/D16</f>
        <v>0.563636363636364</v>
      </c>
      <c r="E17" s="28" t="s">
        <v>197</v>
      </c>
    </row>
    <row r="18" ht="18" customHeight="1" spans="1:5">
      <c r="A18" s="19" t="s">
        <v>198</v>
      </c>
      <c r="B18" s="20"/>
      <c r="C18" s="52">
        <f>C17/D17*100%</f>
        <v>20.4387096774194</v>
      </c>
      <c r="D18" s="52"/>
      <c r="E18" s="28" t="s">
        <v>199</v>
      </c>
    </row>
    <row r="19" ht="23.25" customHeight="1" spans="1:5">
      <c r="A19" s="43" t="s">
        <v>200</v>
      </c>
      <c r="B19" s="43"/>
      <c r="C19" s="43"/>
      <c r="D19" s="43"/>
      <c r="E19" s="43"/>
    </row>
    <row r="20" ht="18" customHeight="1" spans="1:1">
      <c r="A20" s="10"/>
    </row>
    <row r="21" ht="18" customHeight="1" spans="1:1">
      <c r="A21" s="10"/>
    </row>
    <row r="22" ht="18" customHeight="1" spans="1:1">
      <c r="A22" s="10"/>
    </row>
    <row r="23" ht="18" customHeight="1" spans="1:1">
      <c r="A23" s="10"/>
    </row>
    <row r="24" ht="16.5" spans="1:1">
      <c r="A24" s="10"/>
    </row>
    <row r="25" ht="16.5" spans="1:1">
      <c r="A25" s="10"/>
    </row>
    <row r="26" ht="16.5" spans="1:1">
      <c r="A26" s="10"/>
    </row>
    <row r="27" ht="16.5" spans="1:1">
      <c r="A27" s="10"/>
    </row>
    <row r="28" ht="16.5" spans="1:1">
      <c r="A28" s="10"/>
    </row>
  </sheetData>
  <mergeCells count="19">
    <mergeCell ref="A1:E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4:B14"/>
    <mergeCell ref="A15:B15"/>
    <mergeCell ref="A16:B16"/>
    <mergeCell ref="A17:B17"/>
    <mergeCell ref="A18:B18"/>
    <mergeCell ref="C18:D18"/>
    <mergeCell ref="A19:E19"/>
    <mergeCell ref="A12:A1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5" workbookViewId="0">
      <selection activeCell="E19" sqref="E19"/>
    </sheetView>
  </sheetViews>
  <sheetFormatPr defaultColWidth="9" defaultRowHeight="14.25" outlineLevelCol="5"/>
  <cols>
    <col min="1" max="1" width="22.625" style="11" customWidth="1"/>
    <col min="2" max="2" width="10.75" style="11" customWidth="1"/>
    <col min="3" max="3" width="12.125" style="11" customWidth="1"/>
    <col min="4" max="4" width="11.625" style="11" customWidth="1"/>
    <col min="5" max="5" width="143.25" style="12" customWidth="1"/>
    <col min="6" max="16384" width="9" style="11"/>
  </cols>
  <sheetData>
    <row r="1" ht="25.5" customHeight="1" spans="1:5">
      <c r="A1" s="13" t="s">
        <v>207</v>
      </c>
      <c r="B1" s="13"/>
      <c r="C1" s="13"/>
      <c r="D1" s="13"/>
      <c r="E1" s="13"/>
    </row>
    <row r="2" ht="18" customHeight="1" spans="1:5">
      <c r="A2" s="14" t="s">
        <v>166</v>
      </c>
      <c r="B2" s="15"/>
      <c r="C2" s="4" t="s">
        <v>208</v>
      </c>
      <c r="D2" s="4" t="s">
        <v>168</v>
      </c>
      <c r="E2" s="16" t="s">
        <v>169</v>
      </c>
    </row>
    <row r="3" ht="18" customHeight="1" spans="1:5">
      <c r="A3" s="17"/>
      <c r="B3" s="18"/>
      <c r="C3" s="4" t="s">
        <v>209</v>
      </c>
      <c r="D3" s="7">
        <v>30000</v>
      </c>
      <c r="E3" s="16"/>
    </row>
    <row r="4" ht="18" customHeight="1" spans="1:5">
      <c r="A4" s="19" t="s">
        <v>170</v>
      </c>
      <c r="B4" s="20"/>
      <c r="C4" s="9">
        <v>3000</v>
      </c>
      <c r="D4" s="21">
        <f>D3/72</f>
        <v>416.666666666667</v>
      </c>
      <c r="E4" s="22"/>
    </row>
    <row r="5" ht="18" customHeight="1" spans="1:5">
      <c r="A5" s="19" t="s">
        <v>171</v>
      </c>
      <c r="B5" s="20"/>
      <c r="C5" s="9">
        <v>5</v>
      </c>
      <c r="D5" s="9">
        <v>1</v>
      </c>
      <c r="E5" s="22" t="s">
        <v>172</v>
      </c>
    </row>
    <row r="6" ht="18" customHeight="1" spans="1:5">
      <c r="A6" s="19" t="s">
        <v>173</v>
      </c>
      <c r="B6" s="20"/>
      <c r="C6" s="9">
        <v>0</v>
      </c>
      <c r="D6" s="9">
        <v>2</v>
      </c>
      <c r="E6" s="22" t="s">
        <v>174</v>
      </c>
    </row>
    <row r="7" ht="18" customHeight="1" spans="1:5">
      <c r="A7" s="19" t="s">
        <v>175</v>
      </c>
      <c r="B7" s="20"/>
      <c r="C7" s="9">
        <v>100</v>
      </c>
      <c r="D7" s="9">
        <v>600</v>
      </c>
      <c r="E7" s="22" t="s">
        <v>176</v>
      </c>
    </row>
    <row r="8" ht="18" customHeight="1" spans="1:6">
      <c r="A8" s="19" t="s">
        <v>177</v>
      </c>
      <c r="B8" s="20"/>
      <c r="C8" s="23">
        <v>0.1</v>
      </c>
      <c r="D8" s="23">
        <v>0.1</v>
      </c>
      <c r="E8" s="22" t="s">
        <v>210</v>
      </c>
      <c r="F8" s="10"/>
    </row>
    <row r="9" ht="36" customHeight="1" spans="1:6">
      <c r="A9" s="19" t="s">
        <v>179</v>
      </c>
      <c r="B9" s="20"/>
      <c r="C9" s="23">
        <v>0.5</v>
      </c>
      <c r="D9" s="23">
        <v>0.2</v>
      </c>
      <c r="E9" s="22" t="s">
        <v>211</v>
      </c>
      <c r="F9" s="10"/>
    </row>
    <row r="10" ht="18" customHeight="1" spans="1:5">
      <c r="A10" s="19" t="s">
        <v>181</v>
      </c>
      <c r="B10" s="20"/>
      <c r="C10" s="24">
        <f>(1-C8)*(1-C9)*C7</f>
        <v>45</v>
      </c>
      <c r="D10" s="24">
        <f>(1-D8)*(1-D9)*D7</f>
        <v>432</v>
      </c>
      <c r="E10" s="22" t="s">
        <v>182</v>
      </c>
    </row>
    <row r="11" ht="18" customHeight="1" spans="1:5">
      <c r="A11" s="19" t="s">
        <v>183</v>
      </c>
      <c r="B11" s="20"/>
      <c r="C11" s="24">
        <f>C5*C10*160</f>
        <v>36000</v>
      </c>
      <c r="D11" s="24">
        <f>D6*D10*160</f>
        <v>138240</v>
      </c>
      <c r="E11" s="22" t="s">
        <v>184</v>
      </c>
    </row>
    <row r="12" ht="18" customHeight="1" spans="1:5">
      <c r="A12" s="19" t="s">
        <v>185</v>
      </c>
      <c r="B12" s="20"/>
      <c r="C12" s="25">
        <v>0.08</v>
      </c>
      <c r="D12" s="25">
        <v>0.11</v>
      </c>
      <c r="E12" s="22" t="s">
        <v>212</v>
      </c>
    </row>
    <row r="13" ht="18" customHeight="1" spans="1:5">
      <c r="A13" s="26" t="s">
        <v>187</v>
      </c>
      <c r="B13" s="27" t="s">
        <v>171</v>
      </c>
      <c r="C13" s="24">
        <f>C5/D5*D13</f>
        <v>5</v>
      </c>
      <c r="D13" s="24">
        <f>D5</f>
        <v>1</v>
      </c>
      <c r="E13" s="28" t="s">
        <v>188</v>
      </c>
    </row>
    <row r="14" ht="18" customHeight="1" spans="1:5">
      <c r="A14" s="29"/>
      <c r="B14" s="27" t="s">
        <v>173</v>
      </c>
      <c r="C14" s="30">
        <f>(C4*C6)/(D4*D6)</f>
        <v>0</v>
      </c>
      <c r="D14" s="31">
        <v>1</v>
      </c>
      <c r="E14" s="28" t="s">
        <v>189</v>
      </c>
    </row>
    <row r="15" ht="18" customHeight="1" spans="1:5">
      <c r="A15" s="32" t="s">
        <v>190</v>
      </c>
      <c r="B15" s="33"/>
      <c r="C15" s="24">
        <f>D11/C11</f>
        <v>3.84</v>
      </c>
      <c r="D15" s="34">
        <v>1</v>
      </c>
      <c r="E15" s="22" t="s">
        <v>191</v>
      </c>
    </row>
    <row r="16" ht="18" customHeight="1" spans="1:5">
      <c r="A16" s="35" t="s">
        <v>192</v>
      </c>
      <c r="B16" s="36"/>
      <c r="C16" s="37">
        <f>(C13+C14)*C15</f>
        <v>19.2</v>
      </c>
      <c r="D16" s="37">
        <f>(D13+D14)*D15</f>
        <v>2</v>
      </c>
      <c r="E16" s="38" t="s">
        <v>193</v>
      </c>
    </row>
    <row r="17" ht="18" customHeight="1" spans="1:5">
      <c r="A17" s="19" t="s">
        <v>194</v>
      </c>
      <c r="B17" s="20"/>
      <c r="C17" s="39">
        <v>1</v>
      </c>
      <c r="D17" s="40">
        <f>D12/C12</f>
        <v>1.375</v>
      </c>
      <c r="E17" s="22" t="s">
        <v>195</v>
      </c>
    </row>
    <row r="18" ht="18" customHeight="1" spans="1:5">
      <c r="A18" s="19" t="s">
        <v>196</v>
      </c>
      <c r="B18" s="20"/>
      <c r="C18" s="24">
        <f>C16/C17</f>
        <v>19.2</v>
      </c>
      <c r="D18" s="41">
        <f>D16/D17</f>
        <v>1.45454545454545</v>
      </c>
      <c r="E18" s="28" t="s">
        <v>197</v>
      </c>
    </row>
    <row r="19" ht="18" customHeight="1" spans="1:5">
      <c r="A19" s="19" t="s">
        <v>198</v>
      </c>
      <c r="B19" s="20"/>
      <c r="C19" s="42">
        <f>C18/D18*100%</f>
        <v>13.2</v>
      </c>
      <c r="D19" s="42"/>
      <c r="E19" s="28" t="s">
        <v>213</v>
      </c>
    </row>
    <row r="20" ht="23.25" customHeight="1" spans="1:5">
      <c r="A20" s="43" t="s">
        <v>200</v>
      </c>
      <c r="B20" s="43"/>
      <c r="C20" s="43"/>
      <c r="D20" s="43"/>
      <c r="E20" s="43"/>
    </row>
    <row r="21" ht="18" customHeight="1" spans="1:1">
      <c r="A21" s="10"/>
    </row>
    <row r="22" ht="18" customHeight="1" spans="1:1">
      <c r="A22" s="10"/>
    </row>
    <row r="23" ht="18" customHeight="1" spans="1:1">
      <c r="A23" s="10"/>
    </row>
    <row r="24" ht="18" customHeight="1" spans="1:1">
      <c r="A24" s="10"/>
    </row>
    <row r="25" ht="16.5" spans="1:1">
      <c r="A25" s="10"/>
    </row>
    <row r="26" ht="16.5" spans="1:1">
      <c r="A26" s="10"/>
    </row>
    <row r="27" ht="16.5" spans="1:1">
      <c r="A27" s="10"/>
    </row>
    <row r="28" ht="16.5" spans="1:1">
      <c r="A28" s="10"/>
    </row>
    <row r="29" ht="16.5" spans="1:1">
      <c r="A29" s="10"/>
    </row>
  </sheetData>
  <mergeCells count="19">
    <mergeCell ref="A1:E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5:B15"/>
    <mergeCell ref="A16:B16"/>
    <mergeCell ref="A17:B17"/>
    <mergeCell ref="A18:B18"/>
    <mergeCell ref="A19:B19"/>
    <mergeCell ref="C19:D19"/>
    <mergeCell ref="A20:E20"/>
    <mergeCell ref="A13:A14"/>
    <mergeCell ref="A2:B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topLeftCell="A28" workbookViewId="0">
      <selection activeCell="A26" sqref="A26:D39"/>
    </sheetView>
  </sheetViews>
  <sheetFormatPr defaultColWidth="9" defaultRowHeight="36" customHeight="1"/>
  <cols>
    <col min="1" max="1" width="10" style="1" customWidth="1"/>
    <col min="2" max="2" width="22.125" style="1" customWidth="1"/>
    <col min="3" max="3" width="48.75" style="1" customWidth="1"/>
    <col min="4" max="4" width="54.5" style="1" customWidth="1"/>
    <col min="5" max="16384" width="9" style="1"/>
  </cols>
  <sheetData>
    <row r="1" customHeight="1" spans="1:4">
      <c r="A1" s="2"/>
      <c r="B1" s="3" t="s">
        <v>214</v>
      </c>
      <c r="C1" s="3"/>
      <c r="D1" s="3"/>
    </row>
    <row r="2" customHeight="1" spans="1:4">
      <c r="A2" s="4" t="s">
        <v>215</v>
      </c>
      <c r="B2" s="5" t="s">
        <v>166</v>
      </c>
      <c r="C2" s="6" t="s">
        <v>167</v>
      </c>
      <c r="D2" s="7" t="s">
        <v>168</v>
      </c>
    </row>
    <row r="3" customHeight="1" spans="1:7">
      <c r="A3" s="4"/>
      <c r="B3" s="5"/>
      <c r="C3" s="8" t="s">
        <v>216</v>
      </c>
      <c r="D3" s="9" t="s">
        <v>216</v>
      </c>
      <c r="G3" s="10"/>
    </row>
    <row r="4" customHeight="1" spans="1:10">
      <c r="A4" s="4" t="s">
        <v>217</v>
      </c>
      <c r="B4" s="5" t="s">
        <v>218</v>
      </c>
      <c r="C4" s="8" t="s">
        <v>219</v>
      </c>
      <c r="D4" s="9" t="s">
        <v>220</v>
      </c>
      <c r="G4" s="10"/>
      <c r="J4" s="10"/>
    </row>
    <row r="5" customHeight="1" spans="1:10">
      <c r="A5" s="4"/>
      <c r="B5" s="5" t="s">
        <v>221</v>
      </c>
      <c r="C5" s="8" t="s">
        <v>222</v>
      </c>
      <c r="D5" s="9" t="s">
        <v>223</v>
      </c>
      <c r="G5" s="10"/>
      <c r="J5" s="10"/>
    </row>
    <row r="6" customHeight="1" spans="1:10">
      <c r="A6" s="4"/>
      <c r="B6" s="5" t="s">
        <v>224</v>
      </c>
      <c r="C6" s="8" t="s">
        <v>225</v>
      </c>
      <c r="D6" s="9" t="s">
        <v>226</v>
      </c>
      <c r="G6" s="10"/>
      <c r="J6" s="10"/>
    </row>
    <row r="7" customHeight="1" spans="1:7">
      <c r="A7" s="4"/>
      <c r="B7" s="5" t="s">
        <v>227</v>
      </c>
      <c r="C7" s="8" t="s">
        <v>228</v>
      </c>
      <c r="D7" s="9" t="s">
        <v>229</v>
      </c>
      <c r="G7" s="10"/>
    </row>
    <row r="8" customHeight="1" spans="1:7">
      <c r="A8" s="4"/>
      <c r="B8" s="5" t="s">
        <v>230</v>
      </c>
      <c r="C8" s="8" t="s">
        <v>231</v>
      </c>
      <c r="D8" s="9" t="s">
        <v>232</v>
      </c>
      <c r="G8" s="10"/>
    </row>
    <row r="9" customHeight="1" spans="1:7">
      <c r="A9" s="4"/>
      <c r="B9" s="5" t="s">
        <v>233</v>
      </c>
      <c r="C9" s="8" t="s">
        <v>234</v>
      </c>
      <c r="D9" s="9" t="s">
        <v>235</v>
      </c>
      <c r="G9" s="10"/>
    </row>
    <row r="10" customHeight="1" spans="1:7">
      <c r="A10" s="4"/>
      <c r="B10" s="5" t="s">
        <v>236</v>
      </c>
      <c r="C10" s="8" t="s">
        <v>237</v>
      </c>
      <c r="D10" s="9" t="s">
        <v>238</v>
      </c>
      <c r="G10" s="10"/>
    </row>
    <row r="11" customHeight="1" spans="1:7">
      <c r="A11" s="4" t="s">
        <v>239</v>
      </c>
      <c r="B11" s="5" t="s">
        <v>240</v>
      </c>
      <c r="C11" s="8" t="s">
        <v>241</v>
      </c>
      <c r="D11" s="9" t="s">
        <v>242</v>
      </c>
      <c r="G11" s="10"/>
    </row>
    <row r="12" customHeight="1" spans="1:7">
      <c r="A12" s="4"/>
      <c r="B12" s="5" t="s">
        <v>243</v>
      </c>
      <c r="C12" s="8" t="s">
        <v>244</v>
      </c>
      <c r="D12" s="9" t="s">
        <v>245</v>
      </c>
      <c r="G12" s="10"/>
    </row>
    <row r="13" customHeight="1" spans="1:7">
      <c r="A13" s="4"/>
      <c r="B13" s="5" t="s">
        <v>246</v>
      </c>
      <c r="C13" s="8" t="s">
        <v>247</v>
      </c>
      <c r="D13" s="9" t="s">
        <v>248</v>
      </c>
      <c r="G13" s="10"/>
    </row>
    <row r="14" customHeight="1" spans="1:7">
      <c r="A14" s="4"/>
      <c r="B14" s="5" t="s">
        <v>249</v>
      </c>
      <c r="C14" s="8" t="s">
        <v>250</v>
      </c>
      <c r="D14" s="9" t="s">
        <v>251</v>
      </c>
      <c r="G14" s="10"/>
    </row>
    <row r="16" customHeight="1" spans="1:4">
      <c r="A16" s="2"/>
      <c r="B16" s="3" t="s">
        <v>252</v>
      </c>
      <c r="C16" s="3"/>
      <c r="D16" s="3"/>
    </row>
    <row r="17" customHeight="1" spans="1:6">
      <c r="A17" s="4" t="s">
        <v>215</v>
      </c>
      <c r="B17" s="5" t="s">
        <v>166</v>
      </c>
      <c r="C17" s="6" t="s">
        <v>202</v>
      </c>
      <c r="D17" s="7" t="s">
        <v>168</v>
      </c>
      <c r="F17" s="10"/>
    </row>
    <row r="18" customHeight="1" spans="1:6">
      <c r="A18" s="4"/>
      <c r="B18" s="5"/>
      <c r="C18" s="8" t="s">
        <v>216</v>
      </c>
      <c r="D18" s="9" t="s">
        <v>216</v>
      </c>
      <c r="F18" s="10"/>
    </row>
    <row r="19" customHeight="1" spans="1:6">
      <c r="A19" s="4" t="s">
        <v>217</v>
      </c>
      <c r="B19" s="5" t="s">
        <v>218</v>
      </c>
      <c r="C19" s="8" t="s">
        <v>253</v>
      </c>
      <c r="D19" s="9" t="s">
        <v>220</v>
      </c>
      <c r="F19" s="10"/>
    </row>
    <row r="20" customHeight="1" spans="1:6">
      <c r="A20" s="4" t="s">
        <v>239</v>
      </c>
      <c r="B20" s="5" t="s">
        <v>246</v>
      </c>
      <c r="C20" s="8" t="s">
        <v>254</v>
      </c>
      <c r="D20" s="9" t="s">
        <v>255</v>
      </c>
      <c r="F20" s="10"/>
    </row>
    <row r="21" customHeight="1" spans="1:6">
      <c r="A21" s="4"/>
      <c r="B21" s="5" t="s">
        <v>256</v>
      </c>
      <c r="C21" s="8" t="s">
        <v>257</v>
      </c>
      <c r="D21" s="9" t="s">
        <v>258</v>
      </c>
      <c r="F21" s="10"/>
    </row>
    <row r="22" customHeight="1" spans="1:6">
      <c r="A22" s="4" t="s">
        <v>259</v>
      </c>
      <c r="B22" s="5" t="s">
        <v>260</v>
      </c>
      <c r="C22" s="8" t="s">
        <v>261</v>
      </c>
      <c r="D22" s="9" t="s">
        <v>262</v>
      </c>
      <c r="F22" s="10"/>
    </row>
    <row r="23" customHeight="1" spans="1:6">
      <c r="A23" s="4"/>
      <c r="B23" s="5" t="s">
        <v>263</v>
      </c>
      <c r="C23" s="8" t="s">
        <v>264</v>
      </c>
      <c r="D23" s="9" t="s">
        <v>265</v>
      </c>
      <c r="F23" s="10"/>
    </row>
    <row r="24" customHeight="1" spans="1:6">
      <c r="A24" s="4"/>
      <c r="B24" s="5" t="s">
        <v>266</v>
      </c>
      <c r="C24" s="8" t="s">
        <v>267</v>
      </c>
      <c r="D24" s="9" t="s">
        <v>268</v>
      </c>
      <c r="F24" s="10"/>
    </row>
    <row r="26" customHeight="1" spans="1:4">
      <c r="A26" s="2"/>
      <c r="B26" s="3" t="s">
        <v>269</v>
      </c>
      <c r="C26" s="3"/>
      <c r="D26" s="3"/>
    </row>
    <row r="27" customHeight="1" spans="1:4">
      <c r="A27" s="4" t="s">
        <v>215</v>
      </c>
      <c r="B27" s="5" t="s">
        <v>166</v>
      </c>
      <c r="C27" s="6" t="s">
        <v>208</v>
      </c>
      <c r="D27" s="7" t="s">
        <v>168</v>
      </c>
    </row>
    <row r="28" customHeight="1" spans="1:4">
      <c r="A28" s="4"/>
      <c r="B28" s="5"/>
      <c r="C28" s="8" t="s">
        <v>216</v>
      </c>
      <c r="D28" s="9" t="s">
        <v>216</v>
      </c>
    </row>
    <row r="29" customHeight="1" spans="1:6">
      <c r="A29" s="4" t="s">
        <v>217</v>
      </c>
      <c r="B29" s="5" t="s">
        <v>218</v>
      </c>
      <c r="C29" s="8" t="s">
        <v>270</v>
      </c>
      <c r="D29" s="9" t="s">
        <v>220</v>
      </c>
      <c r="F29" s="10"/>
    </row>
    <row r="30" customHeight="1" spans="1:6">
      <c r="A30" s="4"/>
      <c r="B30" s="5" t="s">
        <v>271</v>
      </c>
      <c r="C30" s="8" t="s">
        <v>272</v>
      </c>
      <c r="D30" s="9" t="s">
        <v>273</v>
      </c>
      <c r="F30" s="10"/>
    </row>
    <row r="31" customHeight="1" spans="1:6">
      <c r="A31" s="4"/>
      <c r="B31" s="5" t="s">
        <v>236</v>
      </c>
      <c r="C31" s="8" t="s">
        <v>274</v>
      </c>
      <c r="D31" s="9" t="s">
        <v>275</v>
      </c>
      <c r="F31" s="10"/>
    </row>
    <row r="32" customHeight="1" spans="1:6">
      <c r="A32" s="4"/>
      <c r="B32" s="5" t="s">
        <v>276</v>
      </c>
      <c r="C32" s="8" t="s">
        <v>277</v>
      </c>
      <c r="D32" s="9" t="s">
        <v>278</v>
      </c>
      <c r="F32" s="10"/>
    </row>
    <row r="33" customHeight="1" spans="1:6">
      <c r="A33" s="4"/>
      <c r="B33" s="5" t="s">
        <v>230</v>
      </c>
      <c r="C33" s="8" t="s">
        <v>279</v>
      </c>
      <c r="D33" s="9" t="s">
        <v>280</v>
      </c>
      <c r="F33" s="10"/>
    </row>
    <row r="34" customHeight="1" spans="1:6">
      <c r="A34" s="4"/>
      <c r="B34" s="5" t="s">
        <v>281</v>
      </c>
      <c r="C34" s="8" t="s">
        <v>282</v>
      </c>
      <c r="D34" s="9" t="s">
        <v>235</v>
      </c>
      <c r="F34" s="10"/>
    </row>
    <row r="35" customHeight="1" spans="1:6">
      <c r="A35" s="4"/>
      <c r="B35" s="5" t="s">
        <v>283</v>
      </c>
      <c r="C35" s="8" t="s">
        <v>284</v>
      </c>
      <c r="D35" s="9" t="s">
        <v>285</v>
      </c>
      <c r="F35" s="10"/>
    </row>
    <row r="36" customHeight="1" spans="1:6">
      <c r="A36" s="4" t="s">
        <v>239</v>
      </c>
      <c r="B36" s="5" t="s">
        <v>240</v>
      </c>
      <c r="C36" s="8" t="s">
        <v>286</v>
      </c>
      <c r="D36" s="9" t="s">
        <v>287</v>
      </c>
      <c r="F36" s="10"/>
    </row>
    <row r="37" customHeight="1" spans="1:6">
      <c r="A37" s="4"/>
      <c r="B37" s="5" t="s">
        <v>288</v>
      </c>
      <c r="C37" s="8" t="s">
        <v>289</v>
      </c>
      <c r="D37" s="9" t="s">
        <v>255</v>
      </c>
      <c r="F37" s="10"/>
    </row>
    <row r="38" customHeight="1" spans="1:6">
      <c r="A38" s="4"/>
      <c r="B38" s="5" t="s">
        <v>290</v>
      </c>
      <c r="C38" s="8" t="s">
        <v>291</v>
      </c>
      <c r="D38" s="9" t="s">
        <v>292</v>
      </c>
      <c r="F38" s="10"/>
    </row>
    <row r="39" customHeight="1" spans="1:6">
      <c r="A39" s="4"/>
      <c r="B39" s="5" t="s">
        <v>293</v>
      </c>
      <c r="C39" s="8" t="s">
        <v>294</v>
      </c>
      <c r="D39" s="9" t="s">
        <v>295</v>
      </c>
      <c r="F39" s="10"/>
    </row>
  </sheetData>
  <mergeCells count="15">
    <mergeCell ref="B1:D1"/>
    <mergeCell ref="B16:D16"/>
    <mergeCell ref="B26:D26"/>
    <mergeCell ref="A2:A3"/>
    <mergeCell ref="A4:A10"/>
    <mergeCell ref="A11:A14"/>
    <mergeCell ref="A17:A18"/>
    <mergeCell ref="A20:A21"/>
    <mergeCell ref="A22:A24"/>
    <mergeCell ref="A27:A28"/>
    <mergeCell ref="A29:A35"/>
    <mergeCell ref="A36:A39"/>
    <mergeCell ref="B2:B3"/>
    <mergeCell ref="B17:B18"/>
    <mergeCell ref="B27:B2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遥控比较</vt:lpstr>
      <vt:lpstr>轨道式比较</vt:lpstr>
      <vt:lpstr>人工比较</vt:lpstr>
      <vt:lpstr>操作比较</vt:lpstr>
      <vt:lpstr>洁净度价值表</vt:lpstr>
      <vt:lpstr>remote</vt:lpstr>
      <vt:lpstr>rail</vt:lpstr>
      <vt:lpstr>labor</vt:lpstr>
      <vt:lpstr>operation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richardchan</dc:creator>
  <cp:lastModifiedBy>欢乐马</cp:lastModifiedBy>
  <dcterms:created xsi:type="dcterms:W3CDTF">2022-04-26T00:41:00Z</dcterms:created>
  <dcterms:modified xsi:type="dcterms:W3CDTF">2022-11-10T13:07:27Z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B6982075E8694EE98FDB1FCE3752A28D</vt:lpwstr>
  </property>
  <property fmtid="{D5CDD505-2E9C-101B-9397-08002B2CF9AE}" pid="3" name="KSOProductBuildVer">
    <vt:lpwstr>2052-11.1.0.12763</vt:lpwstr>
  </property>
</Properties>
</file>